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activeTab="4"/>
  </bookViews>
  <sheets>
    <sheet name="ご登録の流れ" sheetId="1" r:id="rId1"/>
    <sheet name="個人情報保護方針" sheetId="2" r:id="rId2"/>
    <sheet name="所属情報入力" sheetId="3" r:id="rId3"/>
    <sheet name="個人情報入力" sheetId="4" r:id="rId4"/>
    <sheet name="レポート" sheetId="5" r:id="rId5"/>
    <sheet name="CODE" sheetId="6" state="hidden" r:id="rId6"/>
    <sheet name="data" sheetId="7" state="hidden" r:id="rId7"/>
  </sheets>
  <definedNames>
    <definedName name="ListKen">'所属情報入力'!$A$73:$A$120</definedName>
    <definedName name="_xlnm.Print_Area" localSheetId="4">'レポート'!$B$4:$F$44</definedName>
    <definedName name="Z_17762E78_42CD_4738_9329_AA53F81A3A27_.wvu.PrintArea" localSheetId="4" hidden="1">'レポート'!$B$4:$F$44</definedName>
    <definedName name="Z_17762E78_42CD_4738_9329_AA53F81A3A27_.wvu.Rows" localSheetId="2" hidden="1">'所属情報入力'!$1:$6,'所属情報入力'!$73:$120</definedName>
  </definedNames>
  <calcPr fullCalcOnLoad="1"/>
</workbook>
</file>

<file path=xl/sharedStrings.xml><?xml version="1.0" encoding="utf-8"?>
<sst xmlns="http://schemas.openxmlformats.org/spreadsheetml/2006/main" count="668" uniqueCount="446">
  <si>
    <t>法人名ふりがな</t>
  </si>
  <si>
    <t>加入団体</t>
  </si>
  <si>
    <t>年会費</t>
  </si>
  <si>
    <t>支払い方法</t>
  </si>
  <si>
    <t>必須</t>
  </si>
  <si>
    <t>日本医師会</t>
  </si>
  <si>
    <t>日本病院会</t>
  </si>
  <si>
    <t>全日本病院協会</t>
  </si>
  <si>
    <t>日本医療法人協会</t>
  </si>
  <si>
    <t>日本精神科病院協会</t>
  </si>
  <si>
    <t>日本慢性期医療協会</t>
  </si>
  <si>
    <t>全国老人保健施設協会</t>
  </si>
  <si>
    <t>不明</t>
  </si>
  <si>
    <t>その他</t>
  </si>
  <si>
    <t>無</t>
  </si>
  <si>
    <t>三菱東京UFJ銀行　　</t>
  </si>
  <si>
    <t>ゆうちょ銀行（郵便振替利用）　　</t>
  </si>
  <si>
    <t>ゆうちょ銀行（ゆうちょ銀行に口座をお持ちの場合）　</t>
  </si>
  <si>
    <t>※複数選択可</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</si>
  <si>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</si>
  <si>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</si>
  <si>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</si>
  <si>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</si>
  <si>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</si>
  <si>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</si>
  <si>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</si>
  <si>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</si>
  <si>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</si>
  <si>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</si>
  <si>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</si>
  <si>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</si>
  <si>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</si>
  <si>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</si>
  <si>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</si>
  <si>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</si>
  <si>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</si>
  <si>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</si>
  <si>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</si>
  <si>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</si>
  <si>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</si>
  <si>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</si>
  <si>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</si>
  <si>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</si>
  <si>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</si>
  <si>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</si>
  <si>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</si>
  <si>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</si>
  <si>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</si>
  <si>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</si>
  <si>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</si>
  <si>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</si>
  <si>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</si>
  <si>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</si>
  <si>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</si>
  <si>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</si>
  <si>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</si>
  <si>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</si>
  <si>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</si>
  <si>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</si>
  <si>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</si>
  <si>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</si>
  <si>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</si>
  <si>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</si>
  <si>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</si>
  <si>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</si>
  <si>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</si>
  <si>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選択してください</t>
  </si>
  <si>
    <t>ご登録の流れ</t>
  </si>
  <si>
    <t>http://www.junkankyo.com/admission.php</t>
  </si>
  <si>
    <t>▼入会の詳細については、准看協ホームページ「入会のご案内」をご参照ください。</t>
  </si>
  <si>
    <t>nyukai@junkankyo.com</t>
  </si>
  <si>
    <t>▼お問い合わせ、お申込みメールアドレス</t>
  </si>
  <si>
    <t>担当者 TEL</t>
  </si>
  <si>
    <t>担当者 部署名</t>
  </si>
  <si>
    <t>担当者 メールアドレス</t>
  </si>
  <si>
    <t>　例）yourmail@example.com</t>
  </si>
  <si>
    <t xml:space="preserve"> 例）000-0000</t>
  </si>
  <si>
    <t xml:space="preserve"> 例）○○区××1-2-3</t>
  </si>
  <si>
    <t xml:space="preserve"> 例）03-0000-0000</t>
  </si>
  <si>
    <t>所属（団体）情報</t>
  </si>
  <si>
    <t xml:space="preserve"> 例）東京都</t>
  </si>
  <si>
    <t>施設（団体）郵便番号</t>
  </si>
  <si>
    <t>施設（団体）住所</t>
  </si>
  <si>
    <t>施設（団体）TEL</t>
  </si>
  <si>
    <t>本件ご連絡先</t>
  </si>
  <si>
    <t>所属機関</t>
  </si>
  <si>
    <t>氏　名</t>
  </si>
  <si>
    <t>TEL</t>
  </si>
  <si>
    <t>Mail</t>
  </si>
  <si>
    <t>会員種別</t>
  </si>
  <si>
    <t>入会申込日</t>
  </si>
  <si>
    <t>振込先金融機関</t>
  </si>
  <si>
    <t>振込人名義</t>
  </si>
  <si>
    <t>振込金額</t>
  </si>
  <si>
    <t>1．三菱東京UFJ銀行</t>
  </si>
  <si>
    <t>2．ゆうちょ銀行(郵便振替利用)　</t>
  </si>
  <si>
    <t>3．ゆうちょ銀行（ゆうちょ銀行に口座をお持ちの場合）　</t>
  </si>
  <si>
    <t>受付番号</t>
  </si>
  <si>
    <t>氏名（名義名）</t>
  </si>
  <si>
    <t>1．正会員</t>
  </si>
  <si>
    <t>申込数</t>
  </si>
  <si>
    <t>口数計</t>
  </si>
  <si>
    <t>金額小計</t>
  </si>
  <si>
    <t>円</t>
  </si>
  <si>
    <t>取扱銀行</t>
  </si>
  <si>
    <t>口座情報</t>
  </si>
  <si>
    <t>留意点</t>
  </si>
  <si>
    <t>銀行</t>
  </si>
  <si>
    <t>　　　　　　　　　　　</t>
  </si>
  <si>
    <t>振込予定日</t>
  </si>
  <si>
    <t>ゆうちょ銀行</t>
  </si>
  <si>
    <t>【振込先】</t>
  </si>
  <si>
    <t>氏名（ふりがな）</t>
  </si>
  <si>
    <t>金額</t>
  </si>
  <si>
    <t>口数</t>
  </si>
  <si>
    <t>個人情報保護方針</t>
  </si>
  <si>
    <t>所属情報入力</t>
  </si>
  <si>
    <t>個人情報入力</t>
  </si>
  <si>
    <t>個人情報保護方針をご確認の上、同意いただけましたら「所属情報入力」へ進んでください。</t>
  </si>
  <si>
    <t>個人情報保護方針</t>
  </si>
  <si>
    <t>個人情報の収集、利用及び提供に関する事項</t>
  </si>
  <si>
    <t>(1) 個人情報の収集
本会は、事業目的に沿った活動を行うため、特定の個人を識別できる情報を必要な範囲で収集します。個人情報を収集する際は、その目的を明示し、提供者の意思に基づく情報の提供によることを原則とします。</t>
  </si>
  <si>
    <t>開示、訂正請求等に関する事項</t>
  </si>
  <si>
    <t>(2) 個人情報の利用
本会は、個人情報を、取得の際に示した利用目的の範囲内で、事業活動の遂行上必要な限りにおいて利用します。</t>
  </si>
  <si>
    <t>(3) 個人情報の提供
本会は、法令に定める場合を除き、個人情報を、事前に本人の同意を得ることなく第三者に提供しません。</t>
  </si>
  <si>
    <t>本会は、本人が自己の個人情報について、開示・訂正・利用停止・消去等を求める権利を有することを確認し、これらの要求がある場合には、速やかに対応します。</t>
  </si>
  <si>
    <t>個人情報への不正アクセス、改ざん、破壊、漏洩及び個人情報の紛失等の防止に関する事項</t>
  </si>
  <si>
    <t>本会は、収集した個人情報について、適切な安全対策を実施し、不正アクセス、改ざん、破壊、漏洩、紛失などを防止するために合理的な措置を講じます。</t>
  </si>
  <si>
    <t>個人情報に関する法令及びその他の規範を遵守する事項</t>
  </si>
  <si>
    <t>本会は、個人情報保護責任者を設置し、個人情報に関して適用される法令その他の規範を遵守します。</t>
  </si>
  <si>
    <t>個人情報の保護・管理に係る措置の継続的改善に関する事項個人情報の収集</t>
  </si>
  <si>
    <t>本会は、監査責任者を設置して、定期的に個人情報の監査を実施し、個人情報の保護・管理の見直し、改善に努めます。</t>
  </si>
  <si>
    <t>ご登録の流れ</t>
  </si>
  <si>
    <t>個人情報保護方針</t>
  </si>
  <si>
    <t>所属情報入力</t>
  </si>
  <si>
    <t>個人情報入力</t>
  </si>
  <si>
    <t>口</t>
  </si>
  <si>
    <t>※振込手数料はご負担をお願いします</t>
  </si>
  <si>
    <t>姓</t>
  </si>
  <si>
    <t>名</t>
  </si>
  <si>
    <t>ふりがな</t>
  </si>
  <si>
    <t>せい</t>
  </si>
  <si>
    <t>めい</t>
  </si>
  <si>
    <t>代表者 氏名</t>
  </si>
  <si>
    <t>担当者 氏名</t>
  </si>
  <si>
    <t>その他団体名：</t>
  </si>
  <si>
    <t>都道府県</t>
  </si>
  <si>
    <t>FAX</t>
  </si>
  <si>
    <r>
      <t>② 団体賛助会員</t>
    </r>
    <r>
      <rPr>
        <b/>
        <sz val="9"/>
        <rFont val="ＭＳ Ｐゴシック"/>
        <family val="3"/>
      </rPr>
      <t>〔医療機関・施設等〕</t>
    </r>
    <r>
      <rPr>
        <sz val="9"/>
        <rFont val="ＭＳ Ｐゴシック"/>
        <family val="3"/>
      </rPr>
      <t>を申し込む</t>
    </r>
  </si>
  <si>
    <r>
      <t>③ 団体賛助会員</t>
    </r>
    <r>
      <rPr>
        <b/>
        <sz val="9"/>
        <rFont val="ＭＳ Ｐゴシック"/>
        <family val="3"/>
      </rPr>
      <t>〔医師会・看護学校等〕</t>
    </r>
    <r>
      <rPr>
        <sz val="9"/>
        <rFont val="ＭＳ Ｐゴシック"/>
        <family val="3"/>
      </rPr>
      <t>を申し込む</t>
    </r>
  </si>
  <si>
    <r>
      <t>④ 団体賛助会員</t>
    </r>
    <r>
      <rPr>
        <b/>
        <sz val="9"/>
        <rFont val="ＭＳ Ｐゴシック"/>
        <family val="3"/>
      </rPr>
      <t>〔法人・企業〕</t>
    </r>
    <r>
      <rPr>
        <sz val="9"/>
        <rFont val="ＭＳ Ｐゴシック"/>
        <family val="3"/>
      </rPr>
      <t>を申し込む</t>
    </r>
  </si>
  <si>
    <t>口数</t>
  </si>
  <si>
    <t>口数</t>
  </si>
  <si>
    <t>法人名</t>
  </si>
  <si>
    <t>施設名</t>
  </si>
  <si>
    <t>施設名ふりがな</t>
  </si>
  <si>
    <t>　例）03-0000-0000</t>
  </si>
  <si>
    <t>加入団体1</t>
  </si>
  <si>
    <t>加入団体1</t>
  </si>
  <si>
    <t>加入団体2</t>
  </si>
  <si>
    <t>加入団体3</t>
  </si>
  <si>
    <t>加入団体4</t>
  </si>
  <si>
    <t>加入団体5</t>
  </si>
  <si>
    <t>加入団体6</t>
  </si>
  <si>
    <t>加入団体7</t>
  </si>
  <si>
    <t>加入団体8</t>
  </si>
  <si>
    <t>加入団体9</t>
  </si>
  <si>
    <t>加入団体10</t>
  </si>
  <si>
    <t>申込み1</t>
  </si>
  <si>
    <t>申込み2</t>
  </si>
  <si>
    <t>申込み3</t>
  </si>
  <si>
    <t>申込み4</t>
  </si>
  <si>
    <t>支払1</t>
  </si>
  <si>
    <t>支払2</t>
  </si>
  <si>
    <t>支払3</t>
  </si>
  <si>
    <t>団体：\10,000/口　</t>
  </si>
  <si>
    <t>※特に無い場合「無」とご入力ください</t>
  </si>
  <si>
    <t>加入している場合「1」</t>
  </si>
  <si>
    <t xml:space="preserve">①会員種別
</t>
  </si>
  <si>
    <t xml:space="preserve">②職種
</t>
  </si>
  <si>
    <t>③准看護師資格取得年度
（西暦）</t>
  </si>
  <si>
    <t>④看護師資格取得年度
（西暦）</t>
  </si>
  <si>
    <t>必須</t>
  </si>
  <si>
    <t>姓</t>
  </si>
  <si>
    <t>名</t>
  </si>
  <si>
    <t>姓かな</t>
  </si>
  <si>
    <t>名かな</t>
  </si>
  <si>
    <t>必須</t>
  </si>
  <si>
    <t>正会員任意</t>
  </si>
  <si>
    <t>正会員のみ必須</t>
  </si>
  <si>
    <t>賛助会員のみ必須</t>
  </si>
  <si>
    <t>看護師, 准看護師, 医師, その他, 准看護学生, 看護学生</t>
  </si>
  <si>
    <t>No</t>
  </si>
  <si>
    <t>1～3の番号を入力
1：所属先＝連絡先
2：所属先≠連絡先
3：所属先なし</t>
  </si>
  <si>
    <t>例：108-0023</t>
  </si>
  <si>
    <t>例：東京都</t>
  </si>
  <si>
    <t>例：港区芝浦3-15-14</t>
  </si>
  <si>
    <t>例：
03-0000-0000</t>
  </si>
  <si>
    <t>例：1990</t>
  </si>
  <si>
    <t>例：准看</t>
  </si>
  <si>
    <t>例：太郎</t>
  </si>
  <si>
    <t>例：じゅんかん</t>
  </si>
  <si>
    <t>例：たろう</t>
  </si>
  <si>
    <t>例：1970/1/1</t>
  </si>
  <si>
    <t>例：yourmail@example.com</t>
  </si>
  <si>
    <t>例：2000</t>
  </si>
  <si>
    <t>⑮-4　その他の場合、団体名称を入力してください</t>
  </si>
  <si>
    <t>医師は10口以上でお願いします</t>
  </si>
  <si>
    <t>正会員, 個人賛助会員, 学生会員</t>
  </si>
  <si>
    <t>お申し込み種別</t>
  </si>
  <si>
    <r>
      <t>① 個人会員</t>
    </r>
    <r>
      <rPr>
        <b/>
        <sz val="9"/>
        <rFont val="ＭＳ Ｐゴシック"/>
        <family val="3"/>
      </rPr>
      <t>（正会員・個人賛助会員・学生会員）</t>
    </r>
    <r>
      <rPr>
        <sz val="9"/>
        <rFont val="ＭＳ Ｐゴシック"/>
        <family val="3"/>
      </rPr>
      <t>のみ申し込む</t>
    </r>
  </si>
  <si>
    <t>必須</t>
  </si>
  <si>
    <t>※②～④の場合、個人会員のお申し込みの有無は問いません</t>
  </si>
  <si>
    <t>会員のお申し込みについて</t>
  </si>
  <si>
    <t>連絡事項</t>
  </si>
  <si>
    <t>代表アドレスチェック</t>
  </si>
  <si>
    <t>黄色のセルは、確認が必要な項目です。入力漏れが無いか、または入力した内容に誤りが無いか、ご確認ください。</t>
  </si>
  <si>
    <t>MemberEntry_CategoryID</t>
  </si>
  <si>
    <t>MemberEntry_JobID</t>
  </si>
  <si>
    <t>MemberEntry_JobEntryYear2</t>
  </si>
  <si>
    <t>MemberEntry_JobEntryYear1</t>
  </si>
  <si>
    <t>MemberEntry_FacilityFlg</t>
  </si>
  <si>
    <t>MemberEntry_Name1</t>
  </si>
  <si>
    <t>MemberEntry_Name2</t>
  </si>
  <si>
    <t>MemberEntry_NameKana1</t>
  </si>
  <si>
    <t>MemberEntry_NameKana2</t>
  </si>
  <si>
    <t>MemberEntry_Birthday</t>
  </si>
  <si>
    <t>MemberEntry_Mail</t>
  </si>
  <si>
    <t>MemberEntry_ZIP</t>
  </si>
  <si>
    <t>MemberEntry_PrefectureID</t>
  </si>
  <si>
    <t>MemberEntry_Address</t>
  </si>
  <si>
    <t>MemberEntry_TEL</t>
  </si>
  <si>
    <t>MemberEntry_FAX</t>
  </si>
  <si>
    <t>MemberEntry_Company</t>
  </si>
  <si>
    <t>MemberEntry_CompanyKana</t>
  </si>
  <si>
    <t>MemberEntry_Facility</t>
  </si>
  <si>
    <t>MemberEntry_FacilityKana</t>
  </si>
  <si>
    <t>MemberEntry_FacilityZIP</t>
  </si>
  <si>
    <t>MemberEntry_FacilityPrefectureID</t>
  </si>
  <si>
    <t>MemberEntry_FacilityAddress</t>
  </si>
  <si>
    <t>MemberEntry_FacilityTEL</t>
  </si>
  <si>
    <t>MemberEntry_FacilityFAX</t>
  </si>
  <si>
    <t>MemberEntry_TopName1</t>
  </si>
  <si>
    <t>MemberEntry_TopName2</t>
  </si>
  <si>
    <t>MemberEntry_TopNameKana1</t>
  </si>
  <si>
    <t>MemberEntry_TopNameKana2</t>
  </si>
  <si>
    <t>MemberEntry_PersonName1</t>
  </si>
  <si>
    <t>MemberEntry_PersonName2</t>
  </si>
  <si>
    <t>MemberEntry_PersonNameKana1</t>
  </si>
  <si>
    <t>MemberEntry_PersonNameKana2</t>
  </si>
  <si>
    <t>MemberEntry_PersonDepartment</t>
  </si>
  <si>
    <t>MemberEntry_PersonTEL</t>
  </si>
  <si>
    <t>MemberEntry_OrganizationsID</t>
  </si>
  <si>
    <t>MemberEntry_OrganizationsETC</t>
  </si>
  <si>
    <t>Member_FacilityMail</t>
  </si>
  <si>
    <t>MemberEntry_UnitNumber</t>
  </si>
  <si>
    <t>MemberEntry_Fee</t>
  </si>
  <si>
    <t>MemberEntry_PaymentID</t>
  </si>
  <si>
    <t>MemberEntry_SecretNo</t>
  </si>
  <si>
    <t>MemberEntry_EntryDate</t>
  </si>
  <si>
    <t>MemberEntry_LimitDateS</t>
  </si>
  <si>
    <t>MemberEntry_LimitDateE</t>
  </si>
  <si>
    <t>MemberEntry_HoldDate</t>
  </si>
  <si>
    <t>MemberEntry_RegistDatetime</t>
  </si>
  <si>
    <t>MemberEntry_AdminText</t>
  </si>
  <si>
    <t>MemberEntry_PaymentDatetime1</t>
  </si>
  <si>
    <t>MemberEntry_PaymentPrice1</t>
  </si>
  <si>
    <t>MemberEntry_Year</t>
  </si>
  <si>
    <t>MemberEntry_PaymentLimitDate</t>
  </si>
  <si>
    <t>職種（正）</t>
  </si>
  <si>
    <t>准看護師資格取得年度</t>
  </si>
  <si>
    <t>看護師資格取得年度</t>
  </si>
  <si>
    <t>所属有無と連絡先</t>
  </si>
  <si>
    <t>氏名（姓）</t>
  </si>
  <si>
    <t>氏名（名）</t>
  </si>
  <si>
    <t>氏名ふりがな（姓）</t>
  </si>
  <si>
    <t>氏名ふりがな（名）</t>
  </si>
  <si>
    <t>生年月日</t>
  </si>
  <si>
    <t>メールアドレス</t>
  </si>
  <si>
    <t>連絡先 郵便番号</t>
  </si>
  <si>
    <t>連絡先 都道府県</t>
  </si>
  <si>
    <t>連絡先 住所</t>
  </si>
  <si>
    <t>連絡先 TEL</t>
  </si>
  <si>
    <t>連絡先 FAX</t>
  </si>
  <si>
    <t>施設　郵便番号</t>
  </si>
  <si>
    <t>施設　都道府県</t>
  </si>
  <si>
    <t>施設　住所</t>
  </si>
  <si>
    <t>施設TEL</t>
  </si>
  <si>
    <t>施設FAX</t>
  </si>
  <si>
    <t>代表者 氏名（姓）</t>
  </si>
  <si>
    <t>代表者 氏名（名）</t>
  </si>
  <si>
    <t>代表者 氏名ふりがな（姓）</t>
  </si>
  <si>
    <t>代表者 氏名ふりがな（名）</t>
  </si>
  <si>
    <t>担当者（姓）</t>
  </si>
  <si>
    <t>担当者（名）</t>
  </si>
  <si>
    <t>担当者 ふりがな（姓）</t>
  </si>
  <si>
    <t>担当者 ふりがな（名）</t>
  </si>
  <si>
    <t>担当者 部署名</t>
  </si>
  <si>
    <t>担当者 TEL</t>
  </si>
  <si>
    <t>加入団体2</t>
  </si>
  <si>
    <t>加入団体3</t>
  </si>
  <si>
    <t>加入団体4</t>
  </si>
  <si>
    <t>加入団体5</t>
  </si>
  <si>
    <t>加入団体6</t>
  </si>
  <si>
    <t>加入団体7</t>
  </si>
  <si>
    <t>加入団体8</t>
  </si>
  <si>
    <t>加入団体9</t>
  </si>
  <si>
    <t>加入団体10</t>
  </si>
  <si>
    <t>加入団体他</t>
  </si>
  <si>
    <t>施設代表メールアドレス</t>
  </si>
  <si>
    <t>秘密の暗証番号</t>
  </si>
  <si>
    <t>入会日</t>
  </si>
  <si>
    <t>会員期限 開始日</t>
  </si>
  <si>
    <t>会員期限 終了日</t>
  </si>
  <si>
    <t>会員更新期限日</t>
  </si>
  <si>
    <t>申込み日時</t>
  </si>
  <si>
    <t>管理者備考</t>
  </si>
  <si>
    <t>入金日時 1</t>
  </si>
  <si>
    <t>入金額 1</t>
  </si>
  <si>
    <t>申込み年度</t>
  </si>
  <si>
    <t>入金締切日</t>
  </si>
  <si>
    <t>00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</si>
  <si>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</si>
  <si>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</si>
  <si>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</si>
  <si>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</si>
  <si>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</si>
  <si>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</si>
  <si>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</si>
  <si>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</si>
  <si>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</si>
  <si>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</si>
  <si>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</si>
  <si>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</si>
  <si>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</si>
  <si>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</si>
  <si>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</si>
  <si>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</si>
  <si>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</si>
  <si>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</si>
  <si>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</si>
  <si>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</si>
  <si>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</si>
  <si>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</si>
  <si>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</si>
  <si>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</si>
  <si>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</si>
  <si>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</si>
  <si>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</si>
  <si>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</si>
  <si>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</si>
  <si>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</si>
  <si>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</si>
  <si>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</si>
  <si>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</si>
  <si>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</si>
  <si>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</si>
  <si>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</si>
  <si>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</si>
  <si>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</si>
  <si>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</si>
  <si>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</si>
  <si>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</si>
  <si>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</si>
  <si>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</si>
  <si>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</si>
  <si>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</si>
  <si>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</si>
  <si>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</si>
  <si>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正会員</t>
  </si>
  <si>
    <t>個人賛助会員</t>
  </si>
  <si>
    <t>学生会員</t>
  </si>
  <si>
    <t>看護師</t>
  </si>
  <si>
    <t>准看護師</t>
  </si>
  <si>
    <t>医師</t>
  </si>
  <si>
    <t>その他</t>
  </si>
  <si>
    <t>准看護学生</t>
  </si>
  <si>
    <t>看護学生</t>
  </si>
  <si>
    <r>
      <t>賛助会員（団体）につきまして、</t>
    </r>
    <r>
      <rPr>
        <sz val="11"/>
        <color indexed="10"/>
        <rFont val="ＭＳ Ｐゴシック"/>
        <family val="3"/>
      </rPr>
      <t>ご登録いただける件数は「所属先情報入力」シートにご入力いただいた施設（団体）の１件のみです。</t>
    </r>
  </si>
  <si>
    <t>下記に赤字で表示があるものについては必ずご確認ください</t>
  </si>
  <si>
    <t>団体会員必須</t>
  </si>
  <si>
    <t>会員種別</t>
  </si>
  <si>
    <t>●参考　個人会員一覧</t>
  </si>
  <si>
    <t>ご登録の流れ</t>
  </si>
  <si>
    <t>個人情報保護方針</t>
  </si>
  <si>
    <t>所属情報入力</t>
  </si>
  <si>
    <t>個人情報入力</t>
  </si>
  <si>
    <t>会員番号</t>
  </si>
  <si>
    <t>アカウント</t>
  </si>
  <si>
    <t>パスワード</t>
  </si>
  <si>
    <t>注1）必ずご確認ください →</t>
  </si>
  <si>
    <r>
      <t>支払い方法</t>
    </r>
    <r>
      <rPr>
        <vertAlign val="superscript"/>
        <sz val="10"/>
        <color indexed="12"/>
        <rFont val="ＭＳ Ｐゴシック"/>
        <family val="3"/>
      </rPr>
      <t>　</t>
    </r>
    <r>
      <rPr>
        <b/>
        <sz val="9"/>
        <color indexed="12"/>
        <rFont val="ＭＳ Ｐゴシック"/>
        <family val="3"/>
      </rPr>
      <t>注2）</t>
    </r>
  </si>
  <si>
    <t>注2) このフォームからのお申し込みについては「複数名義一括振込」として受付ます。個別対応が必要な場合、連絡事項欄にご記載ください。</t>
  </si>
  <si>
    <t>★印刷範囲は連絡書部分のみに設定されています。
 　個人会員一覧も印刷する場合、印刷範囲を指定しなおしてから
　 プリントアウトしてください。</t>
  </si>
  <si>
    <t>賛助会員（団体）へのお申し込みが無い場合でも、個人会員（正会員、個人賛助会員、学生会員）の所属先として登録されますので、必ず所属先情報をご入力ください。</t>
  </si>
  <si>
    <r>
      <t xml:space="preserve">個人会員（正会員、個人賛助会員、学生会員）のお申し込みについては「個人情報入力」シートにご入力ください。
</t>
    </r>
    <r>
      <rPr>
        <sz val="11"/>
        <color indexed="10"/>
        <rFont val="ＭＳ Ｐゴシック"/>
        <family val="3"/>
      </rPr>
      <t>「所属情報入力」シートにある施設（団体）にご所属の方について、何件でもご登録可能です。</t>
    </r>
  </si>
  <si>
    <t>2．賛助会員（個人）</t>
  </si>
  <si>
    <t>3．賛助会員（団体）</t>
  </si>
  <si>
    <t>4．学生会員</t>
  </si>
  <si>
    <t>「所属情報入力」「個人情報入力」への入力が完了したら「レポート作成」シートの［連絡書の作成］ボタンをクリックしてください。一括振込連絡書のデータが更新されますので、“入会申込日”“振込予定日”“振込人名義”をご入力の上、内容に誤りが無いかご確認ください。</t>
  </si>
  <si>
    <t>レポート作成</t>
  </si>
  <si>
    <t>レポート作成</t>
  </si>
  <si>
    <t>全ての作業が完了したら、ファイルを保存してください（ファイル名は任意でお付け下さい）。保存したファイルを添付し、下記アドレスに送信ください。ファイルにパスワードを設定した場合は、必ずパスワードもお知らせ願います。</t>
  </si>
  <si>
    <t>同意して所属情報入力へ</t>
  </si>
  <si>
    <t>計算式あり</t>
  </si>
  <si>
    <r>
      <t>注1) 個人会員に関する「会費請求書」「加入継続確認」について、担当者メールアドレスへ一括での送信を</t>
    </r>
    <r>
      <rPr>
        <b/>
        <u val="single"/>
        <sz val="9"/>
        <color indexed="12"/>
        <rFont val="ＭＳ Ｐゴシック"/>
        <family val="3"/>
      </rPr>
      <t>希望しない場合はチェックを外してください</t>
    </r>
    <r>
      <rPr>
        <sz val="9"/>
        <color indexed="12"/>
        <rFont val="ＭＳ Ｐゴシック"/>
        <family val="3"/>
      </rPr>
      <t>。チェックが無い場合は、「個人情報入力」シートの「⑨個人連絡用メールアドレス」宛てに個別に送信されます。</t>
    </r>
  </si>
  <si>
    <t>法人名・施設名・団体名</t>
  </si>
  <si>
    <t>※間にスペースを入れない</t>
  </si>
  <si>
    <t>学生会員
必須</t>
  </si>
  <si>
    <t>課程</t>
  </si>
  <si>
    <t>年生</t>
  </si>
  <si>
    <t>年生</t>
  </si>
  <si>
    <t>例）４年課程の場合：4</t>
  </si>
  <si>
    <t>例）２年生の場合：2</t>
  </si>
  <si>
    <t>⑤学年（数字のみ）</t>
  </si>
  <si>
    <t xml:space="preserve">⑥所属有無と連絡先
</t>
  </si>
  <si>
    <t>⑦氏名</t>
  </si>
  <si>
    <t>⑧氏名ふりがな</t>
  </si>
  <si>
    <t>⑨生年月日</t>
  </si>
  <si>
    <t>⑩個人連絡用メールアドレス</t>
  </si>
  <si>
    <t>⑪連絡先
郵便番号</t>
  </si>
  <si>
    <t>▼⑥で「2：所属先≠連絡先」「3：所属先なし」の場合のみ、⑪～⑭必須　⑮は任意　⑯は該当があれば「1」</t>
  </si>
  <si>
    <t>⑫連絡先
都道府県</t>
  </si>
  <si>
    <t>⑬連絡先
住所</t>
  </si>
  <si>
    <t>⑭連絡先
TEL</t>
  </si>
  <si>
    <t>⑮連絡先
FAX</t>
  </si>
  <si>
    <t>⑯-1　日本医師会</t>
  </si>
  <si>
    <t>⑯-2　日本看護協会</t>
  </si>
  <si>
    <t>⑯-3　日本精神科看護協会</t>
  </si>
  <si>
    <t>⑯-4　その他</t>
  </si>
  <si>
    <t>⑯-4　その他名称</t>
  </si>
  <si>
    <t>⑰年会費
（自動計算）</t>
  </si>
  <si>
    <t>⑱口数
（賛助会員のみ）</t>
  </si>
  <si>
    <t>Member_SchoolCourse</t>
  </si>
  <si>
    <t>Member_SchoolGrade</t>
  </si>
  <si>
    <t>年課程</t>
  </si>
  <si>
    <t>三菱UFJ</t>
  </si>
  <si>
    <t>【店名】田町支店（043）
【預金種目】普通預金
【口座番号】１４４２１１０
【名義人】一般社団法人日本准看護師連絡協議会
　イッパンシャダンホウジンニホンジュンカンゴシレンラクキョウギカイ</t>
  </si>
  <si>
    <t>振込の際は、
・請求書番号5ケタ
・所属名又は氏名
以上を記入ください。
-入力例-
00123ｼﾞｭﾝｶﾝｸﾘﾆｯｸ</t>
  </si>
  <si>
    <t>【口座番号】００１６０-３-５８８０２０
【加入者名】一般社団法人日本准看護師連絡協議会
　シャ）ニホンジュンカンゴシレンラクキョウギカイ　</t>
  </si>
  <si>
    <t>郵便局に備え付けの「払込取扱票」をご利用下さい。
通信欄・ご依頼人には、　
・請求書番号5ケタ
・所属名又は氏名
以上を記入ください。
-入力例-
00045東 准太</t>
  </si>
  <si>
    <t>【記号】１０１２０　
【番号】８９５６９６８１
【加入者名】一般社団法人日本准看護師連絡協議会
　シャ）ニホンジュンカンゴシレンラクキョウギカイ</t>
  </si>
  <si>
    <t>振込の際は、
・請求書番号5ケタ
・所属名又は氏名
以上を記入ください。
-入力例-
00006ｼﾞｭﾝｶﾝｷｮｳ病院</t>
  </si>
  <si>
    <t>郵便振替</t>
  </si>
  <si>
    <t>令和5年度准看協入会費　一括振込連絡書</t>
  </si>
  <si>
    <t>令和5年度　准看協入会申込み　ご登録の流れ</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</si>
</sst>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
    <numFmt numFmtId="185" formatCode="@@@@"/>
    <numFmt numFmtId="186" formatCode="&quot;¥&quot;#,##0\-;&quot;¥&quot;\-#,##0\-"/>
    <numFmt numFmtId="187" formatCode="&quot;¥&quot;\ #,##0;&quot;¥&quot;\ \-#,##0"/>
    <numFmt numFmtId="188" formatCode="mmm\-yyyy"/>
    <numFmt numFmtId="189" formatCode="#,##0_ "/>
    <numFmt numFmtId="190" formatCode="#,##0_);[Red]\(#,##0\)"/>
    <numFmt numFmtId="191" formatCode="&quot;¥&quot;#,##0_);[Red]\(&quot;¥&quot;#,##0\)"/>
    <numFmt numFmtId="192" formatCode="[$-411]ggge&quot;年&quot;m&quot;月&quot;d&quot;日&quot;;@"/>
    <numFmt numFmtId="193" formatCode="[$-411]ggge&quot;年&quot;\ m&quot;月&quot;\ d&quot;日&quot;;@"/>
    <numFmt numFmtId="194" formatCode="[$-411]ggg\ e&quot;年&quot;\ m&quot;月&quot;\ d&quot;日&quot;;@"/>
    <numFmt numFmtId="195" formatCode="yyyy&quot;年&quot;\ m&quot;月&quot;\ d&quot;日&quot;;@"/>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138">
    <font>
      <sz val="11"/>
      <color theme="1"/>
      <name val="Calibri"/>
      <family val="3"/>
    </font>
    <font>
      <sz val="11"/>
      <color indexed="8"/>
      <name val="ＭＳ Ｐゴシック"/>
      <family val="3"/>
    </font>
    <font>
      <sz val="6"/>
      <name val="ＭＳ Ｐゴシック"/>
      <family val="3"/>
    </font>
    <font>
      <sz val="9"/>
      <color indexed="10"/>
      <name val="ＭＳ Ｐゴシック"/>
      <family val="3"/>
    </font>
    <font>
      <sz val="9"/>
      <color indexed="9"/>
      <name val="ＭＳ Ｐゴシック"/>
      <family val="3"/>
    </font>
    <font>
      <sz val="11"/>
      <color indexed="10"/>
      <name val="ＭＳ Ｐゴシック"/>
      <family val="3"/>
    </font>
    <font>
      <sz val="9"/>
      <name val="Meiryo UI"/>
      <family val="3"/>
    </font>
    <font>
      <sz val="9"/>
      <name val="ＭＳ Ｐゴシック"/>
      <family val="3"/>
    </font>
    <font>
      <b/>
      <sz val="9"/>
      <name val="ＭＳ Ｐゴシック"/>
      <family val="3"/>
    </font>
    <font>
      <vertAlign val="superscript"/>
      <sz val="10"/>
      <color indexed="12"/>
      <name val="ＭＳ Ｐゴシック"/>
      <family val="3"/>
    </font>
    <font>
      <b/>
      <sz val="14"/>
      <color indexed="8"/>
      <name val="ＭＳ Ｐゴシック"/>
      <family val="3"/>
    </font>
    <font>
      <b/>
      <sz val="9"/>
      <color indexed="12"/>
      <name val="ＭＳ Ｐゴシック"/>
      <family val="3"/>
    </font>
    <font>
      <sz val="10"/>
      <color indexed="39"/>
      <name val="ＭＳ Ｐゴシック"/>
      <family val="3"/>
    </font>
    <font>
      <sz val="9"/>
      <color indexed="12"/>
      <name val="ＭＳ Ｐゴシック"/>
      <family val="3"/>
    </font>
    <font>
      <b/>
      <u val="single"/>
      <sz val="9"/>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name val="ＭＳ Ｐゴシック"/>
      <family val="3"/>
    </font>
    <font>
      <sz val="11"/>
      <color indexed="22"/>
      <name val="ＭＳ Ｐゴシック"/>
      <family val="3"/>
    </font>
    <font>
      <b/>
      <sz val="11"/>
      <name val="ＭＳ Ｐゴシック"/>
      <family val="3"/>
    </font>
    <font>
      <sz val="9"/>
      <color indexed="8"/>
      <name val="ＭＳ Ｐゴシック"/>
      <family val="3"/>
    </font>
    <font>
      <sz val="10"/>
      <color indexed="10"/>
      <name val="ＭＳ Ｐゴシック"/>
      <family val="3"/>
    </font>
    <font>
      <sz val="11"/>
      <color indexed="23"/>
      <name val="ＭＳ Ｐゴシック"/>
      <family val="3"/>
    </font>
    <font>
      <sz val="10"/>
      <color indexed="8"/>
      <name val="ＭＳ Ｐゴシック"/>
      <family val="3"/>
    </font>
    <font>
      <sz val="14"/>
      <color indexed="8"/>
      <name val="ＭＳ Ｐゴシック"/>
      <family val="3"/>
    </font>
    <font>
      <b/>
      <sz val="11"/>
      <color indexed="8"/>
      <name val="ＭＳ 明朝"/>
      <family val="1"/>
    </font>
    <font>
      <sz val="10.5"/>
      <color indexed="8"/>
      <name val="ＭＳ 明朝"/>
      <family val="1"/>
    </font>
    <font>
      <b/>
      <sz val="20"/>
      <color indexed="8"/>
      <name val="ＭＳ Ｐゴシック"/>
      <family val="3"/>
    </font>
    <font>
      <b/>
      <sz val="12"/>
      <color indexed="8"/>
      <name val="ＭＳ Ｐゴシック"/>
      <family val="3"/>
    </font>
    <font>
      <sz val="9"/>
      <color indexed="23"/>
      <name val="ＭＳ Ｐゴシック"/>
      <family val="3"/>
    </font>
    <font>
      <b/>
      <sz val="11"/>
      <color indexed="22"/>
      <name val="ＭＳ Ｐゴシック"/>
      <family val="3"/>
    </font>
    <font>
      <b/>
      <sz val="10"/>
      <color indexed="8"/>
      <name val="ＭＳ Ｐゴシック"/>
      <family val="3"/>
    </font>
    <font>
      <b/>
      <sz val="10"/>
      <name val="ＭＳ Ｐゴシック"/>
      <family val="3"/>
    </font>
    <font>
      <b/>
      <sz val="10"/>
      <color indexed="22"/>
      <name val="ＭＳ Ｐゴシック"/>
      <family val="3"/>
    </font>
    <font>
      <sz val="10"/>
      <name val="ＭＳ Ｐゴシック"/>
      <family val="3"/>
    </font>
    <font>
      <sz val="10"/>
      <color indexed="22"/>
      <name val="ＭＳ Ｐゴシック"/>
      <family val="3"/>
    </font>
    <font>
      <sz val="8"/>
      <name val="ＭＳ Ｐゴシック"/>
      <family val="3"/>
    </font>
    <font>
      <sz val="8"/>
      <color indexed="8"/>
      <name val="ＭＳ Ｐゴシック"/>
      <family val="3"/>
    </font>
    <font>
      <b/>
      <sz val="9"/>
      <color indexed="8"/>
      <name val="ＭＳ Ｐゴシック"/>
      <family val="3"/>
    </font>
    <font>
      <sz val="8"/>
      <color indexed="23"/>
      <name val="ＭＳ Ｐゴシック"/>
      <family val="3"/>
    </font>
    <font>
      <b/>
      <sz val="10"/>
      <color indexed="10"/>
      <name val="ＭＳ Ｐゴシック"/>
      <family val="3"/>
    </font>
    <font>
      <sz val="10"/>
      <color indexed="12"/>
      <name val="ＭＳ Ｐゴシック"/>
      <family val="3"/>
    </font>
    <font>
      <b/>
      <sz val="11"/>
      <color indexed="8"/>
      <name val="ＭＳ Ｐ明朝"/>
      <family val="1"/>
    </font>
    <font>
      <sz val="8"/>
      <color indexed="12"/>
      <name val="ＭＳ Ｐゴシック"/>
      <family val="3"/>
    </font>
    <font>
      <u val="single"/>
      <sz val="14"/>
      <color indexed="12"/>
      <name val="ＭＳ Ｐゴシック"/>
      <family val="3"/>
    </font>
    <font>
      <b/>
      <sz val="20"/>
      <color indexed="9"/>
      <name val="ＭＳ Ｐゴシック"/>
      <family val="3"/>
    </font>
    <font>
      <u val="single"/>
      <sz val="12"/>
      <color indexed="12"/>
      <name val="ＭＳ Ｐゴシック"/>
      <family val="3"/>
    </font>
    <font>
      <sz val="20"/>
      <name val="ＭＳ Ｐゴシック"/>
      <family val="3"/>
    </font>
    <font>
      <b/>
      <sz val="14"/>
      <color indexed="9"/>
      <name val="ＭＳ Ｐゴシック"/>
      <family val="3"/>
    </font>
    <font>
      <b/>
      <sz val="24"/>
      <color indexed="8"/>
      <name val="ＭＳ Ｐゴシック"/>
      <family val="3"/>
    </font>
    <font>
      <sz val="18"/>
      <color indexed="8"/>
      <name val="ＭＳ Ｐゴシック"/>
      <family val="3"/>
    </font>
    <font>
      <sz val="10"/>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1"/>
      <name val="Calibri"/>
      <family val="3"/>
    </font>
    <font>
      <sz val="11"/>
      <color rgb="FFC0C0C0"/>
      <name val="Calibri"/>
      <family val="3"/>
    </font>
    <font>
      <b/>
      <sz val="11"/>
      <name val="Calibri"/>
      <family val="3"/>
    </font>
    <font>
      <sz val="9"/>
      <color theme="1"/>
      <name val="Calibri"/>
      <family val="3"/>
    </font>
    <font>
      <sz val="10"/>
      <color rgb="FFFF0000"/>
      <name val="Calibri"/>
      <family val="3"/>
    </font>
    <font>
      <sz val="11"/>
      <color theme="1" tint="0.49998000264167786"/>
      <name val="Calibri"/>
      <family val="3"/>
    </font>
    <font>
      <sz val="10"/>
      <color theme="1"/>
      <name val="Calibri"/>
      <family val="3"/>
    </font>
    <font>
      <sz val="14"/>
      <color theme="1"/>
      <name val="Calibri"/>
      <family val="3"/>
    </font>
    <font>
      <b/>
      <sz val="11"/>
      <color theme="1"/>
      <name val="ＭＳ 明朝"/>
      <family val="1"/>
    </font>
    <font>
      <sz val="10.5"/>
      <color theme="1"/>
      <name val="ＭＳ 明朝"/>
      <family val="1"/>
    </font>
    <font>
      <b/>
      <sz val="20"/>
      <color theme="1"/>
      <name val="Calibri"/>
      <family val="3"/>
    </font>
    <font>
      <b/>
      <sz val="12"/>
      <color theme="1"/>
      <name val="Calibri"/>
      <family val="3"/>
    </font>
    <font>
      <sz val="9"/>
      <color rgb="FFFF0000"/>
      <name val="Calibri"/>
      <family val="3"/>
    </font>
    <font>
      <sz val="9"/>
      <color theme="1" tint="0.49998000264167786"/>
      <name val="Calibri"/>
      <family val="3"/>
    </font>
    <font>
      <b/>
      <sz val="11"/>
      <color theme="1"/>
      <name val="ＭＳ Ｐゴシック"/>
      <family val="3"/>
    </font>
    <font>
      <sz val="9"/>
      <name val="Calibri"/>
      <family val="3"/>
    </font>
    <font>
      <b/>
      <sz val="11"/>
      <color rgb="FFC0C0C0"/>
      <name val="Calibri"/>
      <family val="3"/>
    </font>
    <font>
      <b/>
      <sz val="10"/>
      <color theme="1"/>
      <name val="Calibri"/>
      <family val="3"/>
    </font>
    <font>
      <b/>
      <sz val="10"/>
      <name val="Calibri"/>
      <family val="3"/>
    </font>
    <font>
      <sz val="9"/>
      <color rgb="FFFFFFFF"/>
      <name val="Calibri"/>
      <family val="3"/>
    </font>
    <font>
      <b/>
      <sz val="10"/>
      <color rgb="FFC0C0C0"/>
      <name val="Calibri"/>
      <family val="3"/>
    </font>
    <font>
      <sz val="10"/>
      <name val="Calibri"/>
      <family val="3"/>
    </font>
    <font>
      <b/>
      <sz val="10"/>
      <color rgb="FF000000"/>
      <name val="Calibri"/>
      <family val="3"/>
    </font>
    <font>
      <b/>
      <sz val="11"/>
      <color rgb="FF000000"/>
      <name val="Calibri"/>
      <family val="3"/>
    </font>
    <font>
      <sz val="10"/>
      <color rgb="FFC0C0C0"/>
      <name val="Calibri"/>
      <family val="3"/>
    </font>
    <font>
      <sz val="11"/>
      <color rgb="FFFFFFFF"/>
      <name val="Calibri"/>
      <family val="3"/>
    </font>
    <font>
      <sz val="8"/>
      <name val="Calibri"/>
      <family val="3"/>
    </font>
    <font>
      <sz val="8"/>
      <color theme="1"/>
      <name val="Calibri"/>
      <family val="3"/>
    </font>
    <font>
      <b/>
      <sz val="9"/>
      <color theme="1"/>
      <name val="Calibri"/>
      <family val="3"/>
    </font>
    <font>
      <sz val="8"/>
      <color theme="1" tint="0.49998000264167786"/>
      <name val="Calibri"/>
      <family val="3"/>
    </font>
    <font>
      <b/>
      <sz val="10"/>
      <color rgb="FFFF0000"/>
      <name val="Calibri"/>
      <family val="3"/>
    </font>
    <font>
      <sz val="9"/>
      <color theme="0"/>
      <name val="Calibri"/>
      <family val="3"/>
    </font>
    <font>
      <sz val="9"/>
      <color rgb="FFFF0000"/>
      <name val="ＭＳ Ｐゴシック"/>
      <family val="3"/>
    </font>
    <font>
      <sz val="10"/>
      <color rgb="FF0000FF"/>
      <name val="Calibri"/>
      <family val="3"/>
    </font>
    <font>
      <sz val="9"/>
      <color theme="0" tint="-0.4999699890613556"/>
      <name val="Calibri"/>
      <family val="3"/>
    </font>
    <font>
      <b/>
      <sz val="11"/>
      <color theme="1"/>
      <name val="ＭＳ Ｐ明朝"/>
      <family val="1"/>
    </font>
    <font>
      <sz val="9"/>
      <color theme="0"/>
      <name val="ＭＳ Ｐゴシック"/>
      <family val="3"/>
    </font>
    <font>
      <sz val="9"/>
      <color theme="0" tint="-0.4999699890613556"/>
      <name val="ＭＳ Ｐゴシック"/>
      <family val="3"/>
    </font>
    <font>
      <sz val="8"/>
      <color rgb="FF0000FF"/>
      <name val="ＭＳ Ｐゴシック"/>
      <family val="3"/>
    </font>
    <font>
      <sz val="8"/>
      <color theme="0" tint="-0.4999699890613556"/>
      <name val="Calibri"/>
      <family val="3"/>
    </font>
    <font>
      <sz val="8"/>
      <color rgb="FF0000FF"/>
      <name val="Calibri"/>
      <family val="3"/>
    </font>
    <font>
      <u val="single"/>
      <sz val="14"/>
      <color theme="10"/>
      <name val="Calibri"/>
      <family val="3"/>
    </font>
    <font>
      <b/>
      <sz val="20"/>
      <color theme="0"/>
      <name val="Calibri"/>
      <family val="3"/>
    </font>
    <font>
      <u val="single"/>
      <sz val="12"/>
      <color theme="10"/>
      <name val="Calibri"/>
      <family val="3"/>
    </font>
    <font>
      <sz val="20"/>
      <name val="Calibri"/>
      <family val="3"/>
    </font>
    <font>
      <b/>
      <sz val="9"/>
      <color rgb="FF0000FF"/>
      <name val="Calibri"/>
      <family val="3"/>
    </font>
    <font>
      <sz val="9"/>
      <color rgb="FF0000FF"/>
      <name val="Calibri"/>
      <family val="3"/>
    </font>
    <font>
      <b/>
      <sz val="14"/>
      <color theme="0"/>
      <name val="Calibri"/>
      <family val="3"/>
    </font>
    <font>
      <sz val="10"/>
      <color theme="0" tint="-0.4999699890613556"/>
      <name val="Calibri"/>
      <family val="3"/>
    </font>
    <font>
      <sz val="18"/>
      <color theme="1"/>
      <name val="Calibri"/>
      <family val="3"/>
    </font>
    <font>
      <b/>
      <sz val="24"/>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CCFFFF"/>
        <bgColor indexed="64"/>
      </patternFill>
    </fill>
    <fill>
      <patternFill patternType="solid">
        <fgColor rgb="FF339966"/>
        <bgColor indexed="64"/>
      </patternFill>
    </fill>
    <fill>
      <patternFill patternType="solid">
        <fgColor rgb="FF00FFFF"/>
        <bgColor indexed="64"/>
      </patternFill>
    </fill>
    <fill>
      <patternFill patternType="solid">
        <fgColor rgb="FF003366"/>
        <bgColor indexed="64"/>
      </patternFill>
    </fill>
    <fill>
      <patternFill patternType="solid">
        <fgColor theme="1" tint="0.4999800026416778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style="thin">
        <color theme="0"/>
      </top>
      <bottom style="thin">
        <color theme="0"/>
      </bottom>
    </border>
    <border>
      <left style="thin">
        <color theme="0"/>
      </left>
      <right style="thin">
        <color theme="0"/>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theme="0"/>
      </right>
      <top style="medium"/>
      <bottom>
        <color indexed="63"/>
      </bottom>
    </border>
    <border>
      <left style="medium">
        <color theme="0"/>
      </left>
      <right style="medium">
        <color theme="0"/>
      </right>
      <top style="medium"/>
      <bottom>
        <color indexed="63"/>
      </bottom>
    </border>
    <border>
      <left style="thin">
        <color theme="0"/>
      </left>
      <right style="thin">
        <color theme="0"/>
      </right>
      <top>
        <color indexed="63"/>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theme="0"/>
      </left>
      <right>
        <color indexed="63"/>
      </right>
      <top>
        <color indexed="63"/>
      </top>
      <bottom>
        <color indexed="63"/>
      </bottom>
    </border>
    <border>
      <left style="medium">
        <color theme="0"/>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0" applyNumberFormat="0" applyBorder="0" applyAlignment="0" applyProtection="0"/>
  </cellStyleXfs>
  <cellXfs count="404">
    <xf numFmtId="0" fontId="0" fillId="0" borderId="0" xfId="0" applyFont="1" applyAlignment="1">
      <alignment vertical="center"/>
    </xf>
    <xf numFmtId="0" fontId="86" fillId="0" borderId="0" xfId="0" applyFont="1" applyAlignment="1">
      <alignment vertical="center"/>
    </xf>
    <xf numFmtId="0" fontId="86" fillId="0" borderId="0" xfId="0" applyFont="1" applyAlignment="1">
      <alignment horizontal="center" vertical="top"/>
    </xf>
    <xf numFmtId="0" fontId="86" fillId="0" borderId="0" xfId="0" applyFont="1" applyAlignment="1">
      <alignment vertical="top" wrapText="1"/>
    </xf>
    <xf numFmtId="0" fontId="86" fillId="0" borderId="0" xfId="0" applyFont="1" applyAlignment="1">
      <alignment vertical="top"/>
    </xf>
    <xf numFmtId="0" fontId="0" fillId="0" borderId="10" xfId="0" applyBorder="1" applyAlignment="1">
      <alignment vertical="center"/>
    </xf>
    <xf numFmtId="0" fontId="0" fillId="0" borderId="11" xfId="0" applyBorder="1" applyAlignment="1">
      <alignment vertical="center"/>
    </xf>
    <xf numFmtId="0" fontId="86" fillId="0" borderId="0" xfId="0" applyFont="1" applyBorder="1" applyAlignment="1">
      <alignment vertical="center"/>
    </xf>
    <xf numFmtId="0" fontId="86" fillId="0" borderId="0" xfId="0" applyFont="1" applyBorder="1" applyAlignment="1">
      <alignment horizontal="center" vertical="top"/>
    </xf>
    <xf numFmtId="0" fontId="86" fillId="0" borderId="0" xfId="0" applyFont="1" applyBorder="1" applyAlignment="1">
      <alignment vertical="top" wrapText="1"/>
    </xf>
    <xf numFmtId="0" fontId="0" fillId="0" borderId="12" xfId="0" applyBorder="1" applyAlignment="1">
      <alignment vertical="center"/>
    </xf>
    <xf numFmtId="0" fontId="86" fillId="0" borderId="13" xfId="0" applyFont="1" applyBorder="1" applyAlignment="1">
      <alignment horizontal="center" vertical="top"/>
    </xf>
    <xf numFmtId="0" fontId="86" fillId="0" borderId="13" xfId="0" applyFont="1" applyBorder="1" applyAlignment="1">
      <alignment vertical="top" wrapText="1"/>
    </xf>
    <xf numFmtId="0" fontId="0" fillId="0" borderId="14" xfId="0" applyBorder="1" applyAlignment="1">
      <alignment vertical="center"/>
    </xf>
    <xf numFmtId="0" fontId="87" fillId="0" borderId="0" xfId="0" applyFont="1" applyBorder="1" applyAlignment="1" applyProtection="1">
      <alignment horizontal="center" vertical="center"/>
      <protection/>
    </xf>
    <xf numFmtId="0" fontId="87" fillId="0" borderId="0" xfId="0" applyFont="1" applyBorder="1" applyAlignment="1" applyProtection="1">
      <alignment vertical="center"/>
      <protection/>
    </xf>
    <xf numFmtId="0" fontId="88" fillId="0" borderId="0" xfId="0" applyFont="1" applyBorder="1" applyAlignment="1" applyProtection="1">
      <alignment vertical="center"/>
      <protection/>
    </xf>
    <xf numFmtId="0" fontId="89" fillId="0" borderId="0" xfId="0" applyFont="1" applyBorder="1" applyAlignment="1" applyProtection="1">
      <alignment vertical="center"/>
      <protection/>
    </xf>
    <xf numFmtId="0" fontId="87" fillId="0" borderId="15" xfId="0" applyFont="1" applyBorder="1" applyAlignment="1" applyProtection="1">
      <alignment vertical="center"/>
      <protection/>
    </xf>
    <xf numFmtId="0" fontId="90" fillId="0" borderId="0" xfId="0" applyFont="1" applyAlignment="1" applyProtection="1">
      <alignment vertical="center"/>
      <protection locked="0"/>
    </xf>
    <xf numFmtId="0" fontId="90" fillId="0" borderId="0" xfId="0" applyFont="1" applyAlignment="1" applyProtection="1">
      <alignment horizontal="center" vertical="center"/>
      <protection locked="0"/>
    </xf>
    <xf numFmtId="49" fontId="90" fillId="0" borderId="0" xfId="0" applyNumberFormat="1" applyFont="1" applyAlignment="1" applyProtection="1">
      <alignment horizontal="center" vertical="center"/>
      <protection locked="0"/>
    </xf>
    <xf numFmtId="0" fontId="90" fillId="0" borderId="0" xfId="0" applyFont="1" applyAlignment="1" applyProtection="1">
      <alignment vertical="center"/>
      <protection/>
    </xf>
    <xf numFmtId="49" fontId="91" fillId="0" borderId="0" xfId="0" applyNumberFormat="1" applyFont="1" applyAlignment="1" applyProtection="1">
      <alignment vertical="center"/>
      <protection/>
    </xf>
    <xf numFmtId="14" fontId="90" fillId="0" borderId="0" xfId="0" applyNumberFormat="1" applyFont="1" applyAlignment="1" applyProtection="1">
      <alignment horizontal="center" vertical="center"/>
      <protection locked="0"/>
    </xf>
    <xf numFmtId="0" fontId="0" fillId="0" borderId="0" xfId="0" applyAlignment="1" applyProtection="1">
      <alignment vertical="center"/>
      <protection/>
    </xf>
    <xf numFmtId="0" fontId="80" fillId="0" borderId="0" xfId="0" applyFont="1" applyBorder="1" applyAlignment="1" applyProtection="1">
      <alignment vertical="center"/>
      <protection/>
    </xf>
    <xf numFmtId="0" fontId="89"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88" fillId="0" borderId="17" xfId="0" applyFont="1" applyBorder="1" applyAlignment="1" applyProtection="1">
      <alignment vertical="center"/>
      <protection/>
    </xf>
    <xf numFmtId="0" fontId="92" fillId="0" borderId="0" xfId="0" applyFont="1" applyBorder="1" applyAlignment="1" applyProtection="1">
      <alignment vertical="center"/>
      <protection/>
    </xf>
    <xf numFmtId="0" fontId="87" fillId="0" borderId="16" xfId="0" applyFont="1" applyBorder="1" applyAlignment="1" applyProtection="1">
      <alignment vertical="center"/>
      <protection/>
    </xf>
    <xf numFmtId="0" fontId="87" fillId="0" borderId="0" xfId="0" applyFont="1" applyAlignment="1" applyProtection="1">
      <alignment vertical="center"/>
      <protection/>
    </xf>
    <xf numFmtId="0" fontId="93" fillId="0" borderId="0" xfId="0" applyFont="1" applyAlignment="1">
      <alignment vertical="center"/>
    </xf>
    <xf numFmtId="0" fontId="93" fillId="0" borderId="0" xfId="0" applyFont="1" applyBorder="1" applyAlignment="1">
      <alignment horizontal="center" vertical="center" wrapText="1"/>
    </xf>
    <xf numFmtId="190" fontId="94" fillId="0" borderId="19" xfId="0" applyNumberFormat="1" applyFont="1" applyBorder="1" applyAlignment="1">
      <alignment vertical="center"/>
    </xf>
    <xf numFmtId="190" fontId="94" fillId="0" borderId="20" xfId="0" applyNumberFormat="1" applyFont="1" applyBorder="1" applyAlignment="1">
      <alignment vertical="center"/>
    </xf>
    <xf numFmtId="0" fontId="86" fillId="0" borderId="19" xfId="0" applyFont="1" applyBorder="1" applyAlignment="1">
      <alignment horizontal="center" vertical="center"/>
    </xf>
    <xf numFmtId="0" fontId="86" fillId="0" borderId="20" xfId="0" applyFont="1" applyBorder="1" applyAlignment="1">
      <alignment horizontal="center" vertical="center"/>
    </xf>
    <xf numFmtId="0" fontId="86" fillId="0" borderId="21" xfId="0" applyFont="1" applyBorder="1" applyAlignment="1">
      <alignment horizontal="center" vertical="center"/>
    </xf>
    <xf numFmtId="0" fontId="93" fillId="0" borderId="22" xfId="0" applyFont="1" applyBorder="1" applyAlignment="1">
      <alignment vertical="center"/>
    </xf>
    <xf numFmtId="0" fontId="86" fillId="0" borderId="0" xfId="0" applyFont="1" applyAlignment="1">
      <alignment horizontal="center" vertical="center"/>
    </xf>
    <xf numFmtId="0" fontId="86" fillId="0" borderId="0" xfId="0" applyFont="1" applyBorder="1" applyAlignment="1">
      <alignment horizontal="center" vertical="center" wrapText="1"/>
    </xf>
    <xf numFmtId="0" fontId="93" fillId="0" borderId="0" xfId="0" applyFont="1" applyBorder="1" applyAlignment="1">
      <alignment vertical="center" wrapText="1"/>
    </xf>
    <xf numFmtId="190" fontId="94" fillId="0" borderId="19" xfId="0" applyNumberFormat="1" applyFont="1" applyBorder="1" applyAlignment="1">
      <alignment vertical="center"/>
    </xf>
    <xf numFmtId="190" fontId="94" fillId="0" borderId="20" xfId="0" applyNumberFormat="1" applyFont="1" applyBorder="1" applyAlignment="1">
      <alignment vertical="center"/>
    </xf>
    <xf numFmtId="190" fontId="94" fillId="0" borderId="21" xfId="0" applyNumberFormat="1" applyFont="1" applyBorder="1" applyAlignment="1">
      <alignment vertical="center"/>
    </xf>
    <xf numFmtId="191" fontId="94" fillId="0" borderId="0" xfId="0" applyNumberFormat="1" applyFont="1" applyAlignment="1">
      <alignment vertical="center"/>
    </xf>
    <xf numFmtId="0" fontId="94" fillId="0" borderId="0" xfId="0" applyFont="1" applyAlignment="1">
      <alignment vertical="center"/>
    </xf>
    <xf numFmtId="191" fontId="94" fillId="0" borderId="0" xfId="0" applyNumberFormat="1" applyFont="1" applyBorder="1" applyAlignment="1">
      <alignment vertical="center"/>
    </xf>
    <xf numFmtId="0" fontId="94" fillId="0" borderId="0" xfId="0" applyFont="1" applyBorder="1" applyAlignment="1">
      <alignment vertical="center"/>
    </xf>
    <xf numFmtId="0" fontId="0" fillId="0" borderId="22" xfId="0" applyFont="1" applyBorder="1" applyAlignment="1">
      <alignment horizontal="center" vertical="center"/>
    </xf>
    <xf numFmtId="191" fontId="0" fillId="0" borderId="22" xfId="0" applyNumberFormat="1"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wrapText="1"/>
    </xf>
    <xf numFmtId="0" fontId="95" fillId="0" borderId="23" xfId="0" applyFont="1" applyBorder="1" applyAlignment="1">
      <alignment horizontal="center" vertical="center" wrapText="1"/>
    </xf>
    <xf numFmtId="0" fontId="96" fillId="0" borderId="24" xfId="0" applyFont="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86" fillId="0" borderId="25" xfId="0" applyFont="1" applyBorder="1" applyAlignment="1">
      <alignment vertical="center"/>
    </xf>
    <xf numFmtId="0" fontId="80" fillId="0" borderId="0" xfId="0" applyFont="1" applyBorder="1" applyAlignment="1">
      <alignment horizontal="left" vertical="center" wrapText="1"/>
    </xf>
    <xf numFmtId="190" fontId="97" fillId="0" borderId="0" xfId="0" applyNumberFormat="1" applyFont="1" applyBorder="1" applyAlignment="1">
      <alignment vertical="center"/>
    </xf>
    <xf numFmtId="0" fontId="97" fillId="0" borderId="0" xfId="0" applyFont="1" applyBorder="1" applyAlignment="1">
      <alignment vertical="center"/>
    </xf>
    <xf numFmtId="0" fontId="86" fillId="0" borderId="0" xfId="0" applyFont="1" applyBorder="1" applyAlignment="1">
      <alignment horizontal="left" wrapText="1"/>
    </xf>
    <xf numFmtId="0" fontId="98" fillId="0" borderId="0" xfId="0" applyFont="1" applyAlignment="1">
      <alignment vertical="center"/>
    </xf>
    <xf numFmtId="0" fontId="88" fillId="0" borderId="16" xfId="0" applyFont="1" applyBorder="1" applyAlignment="1" applyProtection="1">
      <alignment vertical="center"/>
      <protection/>
    </xf>
    <xf numFmtId="0" fontId="0" fillId="0" borderId="0" xfId="0" applyFont="1" applyBorder="1" applyAlignment="1">
      <alignment horizontal="left" vertical="center" shrinkToFit="1"/>
    </xf>
    <xf numFmtId="0" fontId="0" fillId="0" borderId="0" xfId="0" applyFont="1" applyAlignment="1">
      <alignment vertical="center" shrinkToFit="1"/>
    </xf>
    <xf numFmtId="189" fontId="0" fillId="0" borderId="0" xfId="0" applyNumberFormat="1" applyFont="1" applyAlignment="1">
      <alignment vertical="center" shrinkToFit="1"/>
    </xf>
    <xf numFmtId="189" fontId="0" fillId="0" borderId="22" xfId="0" applyNumberFormat="1" applyFont="1" applyBorder="1" applyAlignment="1">
      <alignment horizontal="center" vertical="center" shrinkToFit="1"/>
    </xf>
    <xf numFmtId="0" fontId="0" fillId="0" borderId="0" xfId="0" applyFont="1" applyBorder="1" applyAlignment="1">
      <alignment horizontal="center" vertical="top"/>
    </xf>
    <xf numFmtId="0" fontId="0" fillId="0" borderId="0" xfId="0" applyFont="1" applyBorder="1" applyAlignment="1">
      <alignment vertical="top" wrapText="1"/>
    </xf>
    <xf numFmtId="0" fontId="87" fillId="0" borderId="0" xfId="0" applyFont="1" applyFill="1" applyBorder="1" applyAlignment="1" applyProtection="1">
      <alignment vertical="center"/>
      <protection/>
    </xf>
    <xf numFmtId="0" fontId="99" fillId="0" borderId="0" xfId="0" applyFont="1" applyFill="1" applyBorder="1" applyAlignment="1" applyProtection="1">
      <alignment vertical="center"/>
      <protection/>
    </xf>
    <xf numFmtId="0" fontId="87" fillId="0" borderId="0" xfId="0" applyFont="1" applyFill="1" applyBorder="1" applyAlignment="1" applyProtection="1">
      <alignment horizontal="center" vertical="center"/>
      <protection/>
    </xf>
    <xf numFmtId="0" fontId="10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87" fillId="0" borderId="16" xfId="0" applyFont="1" applyFill="1" applyBorder="1" applyAlignment="1" applyProtection="1">
      <alignment vertical="center"/>
      <protection/>
    </xf>
    <xf numFmtId="0" fontId="70" fillId="33" borderId="26" xfId="0" applyFont="1" applyFill="1" applyBorder="1" applyAlignment="1">
      <alignment horizontal="center" vertical="center"/>
    </xf>
    <xf numFmtId="0" fontId="80" fillId="0" borderId="16" xfId="0" applyFont="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4" xfId="0" applyBorder="1" applyAlignment="1" applyProtection="1">
      <alignment vertical="center"/>
      <protection/>
    </xf>
    <xf numFmtId="0" fontId="99" fillId="0" borderId="0" xfId="0" applyFont="1" applyFill="1" applyBorder="1" applyAlignment="1" applyProtection="1">
      <alignment vertical="center" shrinkToFit="1"/>
      <protection/>
    </xf>
    <xf numFmtId="0" fontId="101" fillId="0" borderId="22" xfId="0" applyFont="1" applyBorder="1" applyAlignment="1">
      <alignment horizontal="center" vertical="center" wrapText="1"/>
    </xf>
    <xf numFmtId="0" fontId="102" fillId="0" borderId="0" xfId="0" applyFont="1" applyFill="1" applyBorder="1" applyAlignment="1" applyProtection="1">
      <alignment vertical="center"/>
      <protection/>
    </xf>
    <xf numFmtId="0" fontId="102" fillId="0" borderId="0" xfId="0" applyFont="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87" fillId="0" borderId="27" xfId="0" applyFont="1" applyFill="1" applyBorder="1" applyAlignment="1" applyProtection="1">
      <alignment horizontal="center" vertical="center"/>
      <protection/>
    </xf>
    <xf numFmtId="0" fontId="87" fillId="0" borderId="27" xfId="0" applyFont="1" applyFill="1"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87" fillId="0" borderId="29" xfId="0" applyFont="1" applyFill="1" applyBorder="1" applyAlignment="1" applyProtection="1">
      <alignment horizontal="center" vertical="center"/>
      <protection/>
    </xf>
    <xf numFmtId="0" fontId="87" fillId="0" borderId="29" xfId="0" applyFont="1" applyFill="1" applyBorder="1" applyAlignment="1" applyProtection="1">
      <alignment vertical="center"/>
      <protection/>
    </xf>
    <xf numFmtId="0" fontId="92" fillId="0" borderId="27" xfId="0" applyFont="1" applyFill="1" applyBorder="1" applyAlignment="1" applyProtection="1">
      <alignment vertical="center"/>
      <protection/>
    </xf>
    <xf numFmtId="0" fontId="103" fillId="0" borderId="27" xfId="0" applyFont="1" applyFill="1" applyBorder="1" applyAlignment="1" applyProtection="1">
      <alignment vertical="center"/>
      <protection/>
    </xf>
    <xf numFmtId="0" fontId="87" fillId="0" borderId="27" xfId="0" applyFont="1" applyFill="1" applyBorder="1" applyAlignment="1" applyProtection="1">
      <alignment vertical="center" wrapText="1"/>
      <protection/>
    </xf>
    <xf numFmtId="0" fontId="0" fillId="0" borderId="27" xfId="0" applyFill="1" applyBorder="1" applyAlignment="1" applyProtection="1">
      <alignment vertical="center"/>
      <protection/>
    </xf>
    <xf numFmtId="0" fontId="93" fillId="0" borderId="27" xfId="0" applyFont="1" applyFill="1" applyBorder="1" applyAlignment="1" applyProtection="1">
      <alignment vertical="center"/>
      <protection/>
    </xf>
    <xf numFmtId="0" fontId="0" fillId="0" borderId="29" xfId="0" applyFill="1" applyBorder="1" applyAlignment="1" applyProtection="1">
      <alignment vertical="center"/>
      <protection/>
    </xf>
    <xf numFmtId="0" fontId="93" fillId="0" borderId="29" xfId="0" applyFont="1" applyFill="1" applyBorder="1" applyAlignment="1" applyProtection="1">
      <alignment vertical="center"/>
      <protection/>
    </xf>
    <xf numFmtId="0" fontId="87" fillId="0" borderId="27" xfId="0" applyFont="1" applyBorder="1" applyAlignment="1" applyProtection="1">
      <alignment horizontal="center" vertical="center"/>
      <protection/>
    </xf>
    <xf numFmtId="0" fontId="87" fillId="0" borderId="29" xfId="0" applyFont="1" applyBorder="1" applyAlignment="1" applyProtection="1">
      <alignment vertical="center"/>
      <protection/>
    </xf>
    <xf numFmtId="0" fontId="87" fillId="0" borderId="29" xfId="0" applyFont="1" applyBorder="1" applyAlignment="1" applyProtection="1">
      <alignment horizontal="center" vertical="center"/>
      <protection/>
    </xf>
    <xf numFmtId="0" fontId="87" fillId="0" borderId="27" xfId="0" applyFont="1" applyBorder="1" applyAlignment="1" applyProtection="1">
      <alignment vertical="center"/>
      <protection/>
    </xf>
    <xf numFmtId="0" fontId="87" fillId="0" borderId="28" xfId="0" applyFont="1" applyBorder="1" applyAlignment="1" applyProtection="1">
      <alignment vertical="center"/>
      <protection/>
    </xf>
    <xf numFmtId="0" fontId="87" fillId="0" borderId="30" xfId="0" applyFont="1" applyBorder="1" applyAlignment="1" applyProtection="1">
      <alignment vertical="center"/>
      <protection/>
    </xf>
    <xf numFmtId="0" fontId="88" fillId="0" borderId="27" xfId="0" applyFont="1" applyBorder="1" applyAlignment="1" applyProtection="1">
      <alignment vertical="center"/>
      <protection/>
    </xf>
    <xf numFmtId="0" fontId="88" fillId="0" borderId="27" xfId="0" applyFont="1" applyBorder="1" applyAlignment="1" applyProtection="1">
      <alignment horizontal="center"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0" fontId="88" fillId="0" borderId="33" xfId="0" applyFont="1" applyBorder="1" applyAlignment="1" applyProtection="1">
      <alignment vertical="center"/>
      <protection/>
    </xf>
    <xf numFmtId="0" fontId="80" fillId="0" borderId="31" xfId="0" applyFont="1" applyBorder="1" applyAlignment="1" applyProtection="1">
      <alignment vertical="center"/>
      <protection/>
    </xf>
    <xf numFmtId="0" fontId="87" fillId="0" borderId="27" xfId="0" applyFont="1" applyBorder="1" applyAlignment="1" applyProtection="1">
      <alignment vertical="center"/>
      <protection/>
    </xf>
    <xf numFmtId="0" fontId="88" fillId="0" borderId="31"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32" xfId="0" applyFont="1" applyBorder="1" applyAlignment="1" applyProtection="1">
      <alignment vertical="center"/>
      <protection/>
    </xf>
    <xf numFmtId="0" fontId="99" fillId="34" borderId="16" xfId="0" applyFont="1" applyFill="1" applyBorder="1" applyAlignment="1" applyProtection="1">
      <alignment horizontal="center" vertical="center"/>
      <protection/>
    </xf>
    <xf numFmtId="0" fontId="0" fillId="34" borderId="0" xfId="0" applyFill="1" applyBorder="1" applyAlignment="1" applyProtection="1">
      <alignment vertical="center"/>
      <protection/>
    </xf>
    <xf numFmtId="0" fontId="0" fillId="34" borderId="15" xfId="0" applyFill="1" applyBorder="1" applyAlignment="1" applyProtection="1">
      <alignment vertical="center"/>
      <protection/>
    </xf>
    <xf numFmtId="0" fontId="104" fillId="34" borderId="0"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5" xfId="0" applyFont="1" applyFill="1" applyBorder="1" applyAlignment="1" applyProtection="1">
      <alignment vertical="center"/>
      <protection/>
    </xf>
    <xf numFmtId="0" fontId="99" fillId="34" borderId="31" xfId="0" applyFont="1" applyFill="1" applyBorder="1" applyAlignment="1" applyProtection="1">
      <alignment horizontal="center" vertical="center"/>
      <protection/>
    </xf>
    <xf numFmtId="0" fontId="93" fillId="34" borderId="27" xfId="0" applyFont="1" applyFill="1" applyBorder="1" applyAlignment="1" applyProtection="1">
      <alignment vertical="center"/>
      <protection/>
    </xf>
    <xf numFmtId="0" fontId="0" fillId="34" borderId="27" xfId="0" applyFill="1" applyBorder="1" applyAlignment="1" applyProtection="1">
      <alignment vertical="center"/>
      <protection/>
    </xf>
    <xf numFmtId="0" fontId="0" fillId="34" borderId="28" xfId="0" applyFill="1" applyBorder="1" applyAlignment="1" applyProtection="1">
      <alignment vertical="center"/>
      <protection/>
    </xf>
    <xf numFmtId="0" fontId="99" fillId="34" borderId="32" xfId="0" applyFont="1" applyFill="1" applyBorder="1" applyAlignment="1" applyProtection="1">
      <alignment horizontal="center" vertical="center"/>
      <protection/>
    </xf>
    <xf numFmtId="0" fontId="93" fillId="34" borderId="29" xfId="0" applyFont="1" applyFill="1" applyBorder="1" applyAlignment="1" applyProtection="1">
      <alignment vertical="center"/>
      <protection/>
    </xf>
    <xf numFmtId="0" fontId="0" fillId="34" borderId="29" xfId="0" applyFill="1" applyBorder="1" applyAlignment="1" applyProtection="1">
      <alignment vertical="center"/>
      <protection/>
    </xf>
    <xf numFmtId="0" fontId="0" fillId="34" borderId="30" xfId="0" applyFill="1" applyBorder="1" applyAlignment="1" applyProtection="1">
      <alignment vertical="center"/>
      <protection/>
    </xf>
    <xf numFmtId="0" fontId="80" fillId="34" borderId="27" xfId="0" applyFont="1" applyFill="1" applyBorder="1" applyAlignment="1" applyProtection="1">
      <alignment vertical="center"/>
      <protection/>
    </xf>
    <xf numFmtId="0" fontId="100" fillId="34" borderId="0" xfId="0" applyFont="1" applyFill="1" applyBorder="1" applyAlignment="1" applyProtection="1">
      <alignment vertical="center"/>
      <protection/>
    </xf>
    <xf numFmtId="0" fontId="92" fillId="34" borderId="0" xfId="0" applyFont="1" applyFill="1" applyBorder="1" applyAlignment="1" applyProtection="1">
      <alignment vertical="center"/>
      <protection/>
    </xf>
    <xf numFmtId="0" fontId="92" fillId="34" borderId="15" xfId="0" applyFont="1" applyFill="1" applyBorder="1" applyAlignment="1" applyProtection="1">
      <alignment vertical="center"/>
      <protection/>
    </xf>
    <xf numFmtId="0" fontId="105" fillId="34" borderId="0" xfId="0" applyFont="1" applyFill="1" applyBorder="1" applyAlignment="1" applyProtection="1">
      <alignment vertical="center"/>
      <protection/>
    </xf>
    <xf numFmtId="0" fontId="103" fillId="34" borderId="0" xfId="0" applyFont="1" applyFill="1" applyBorder="1" applyAlignment="1" applyProtection="1">
      <alignment vertical="center"/>
      <protection/>
    </xf>
    <xf numFmtId="0" fontId="106" fillId="34" borderId="31" xfId="0" applyFont="1" applyFill="1" applyBorder="1" applyAlignment="1" applyProtection="1">
      <alignment horizontal="center" vertical="center"/>
      <protection/>
    </xf>
    <xf numFmtId="0" fontId="107" fillId="34" borderId="27" xfId="0" applyFont="1" applyFill="1" applyBorder="1" applyAlignment="1" applyProtection="1">
      <alignment vertical="center"/>
      <protection/>
    </xf>
    <xf numFmtId="0" fontId="103" fillId="34" borderId="27" xfId="0" applyFont="1" applyFill="1" applyBorder="1" applyAlignment="1" applyProtection="1">
      <alignment vertical="center"/>
      <protection/>
    </xf>
    <xf numFmtId="0" fontId="103" fillId="34" borderId="28" xfId="0" applyFont="1" applyFill="1" applyBorder="1" applyAlignment="1" applyProtection="1">
      <alignment vertical="center"/>
      <protection/>
    </xf>
    <xf numFmtId="0" fontId="89" fillId="34" borderId="0" xfId="0" applyFont="1" applyFill="1" applyBorder="1" applyAlignment="1" applyProtection="1">
      <alignment vertical="center"/>
      <protection/>
    </xf>
    <xf numFmtId="0" fontId="0" fillId="34" borderId="31" xfId="0" applyFill="1" applyBorder="1" applyAlignment="1" applyProtection="1">
      <alignment vertical="center"/>
      <protection/>
    </xf>
    <xf numFmtId="0" fontId="0" fillId="34" borderId="32" xfId="0" applyFill="1" applyBorder="1" applyAlignment="1" applyProtection="1">
      <alignment vertical="center"/>
      <protection/>
    </xf>
    <xf numFmtId="0" fontId="108" fillId="34" borderId="29" xfId="0" applyFont="1" applyFill="1" applyBorder="1" applyAlignment="1" applyProtection="1">
      <alignment vertical="center"/>
      <protection/>
    </xf>
    <xf numFmtId="0" fontId="87" fillId="34" borderId="29" xfId="0" applyFont="1" applyFill="1" applyBorder="1" applyAlignment="1" applyProtection="1">
      <alignment vertical="center"/>
      <protection/>
    </xf>
    <xf numFmtId="0" fontId="87" fillId="34" borderId="29" xfId="0" applyFont="1" applyFill="1" applyBorder="1" applyAlignment="1" applyProtection="1">
      <alignment horizontal="center" vertical="center"/>
      <protection/>
    </xf>
    <xf numFmtId="0" fontId="87" fillId="34" borderId="30" xfId="0" applyFont="1" applyFill="1" applyBorder="1" applyAlignment="1" applyProtection="1">
      <alignment horizontal="center" vertical="center"/>
      <protection/>
    </xf>
    <xf numFmtId="0" fontId="108" fillId="34" borderId="27" xfId="0" applyFont="1" applyFill="1" applyBorder="1" applyAlignment="1" applyProtection="1">
      <alignment vertical="center"/>
      <protection/>
    </xf>
    <xf numFmtId="0" fontId="87" fillId="34" borderId="27" xfId="0" applyFont="1" applyFill="1" applyBorder="1" applyAlignment="1" applyProtection="1">
      <alignment vertical="center"/>
      <protection/>
    </xf>
    <xf numFmtId="0" fontId="87" fillId="34" borderId="27" xfId="0" applyFont="1" applyFill="1" applyBorder="1" applyAlignment="1" applyProtection="1">
      <alignment horizontal="center" vertical="center"/>
      <protection/>
    </xf>
    <xf numFmtId="0" fontId="87" fillId="34" borderId="30" xfId="0" applyFont="1" applyFill="1" applyBorder="1" applyAlignment="1" applyProtection="1">
      <alignment vertical="center"/>
      <protection/>
    </xf>
    <xf numFmtId="0" fontId="87" fillId="34" borderId="28" xfId="0" applyFont="1" applyFill="1" applyBorder="1" applyAlignment="1" applyProtection="1">
      <alignment horizontal="center" vertical="center"/>
      <protection/>
    </xf>
    <xf numFmtId="0" fontId="109" fillId="34" borderId="0" xfId="0" applyFont="1" applyFill="1" applyBorder="1" applyAlignment="1" applyProtection="1">
      <alignment vertical="center"/>
      <protection/>
    </xf>
    <xf numFmtId="0" fontId="110" fillId="34" borderId="0" xfId="0" applyFont="1" applyFill="1" applyBorder="1" applyAlignment="1" applyProtection="1">
      <alignment vertical="center"/>
      <protection/>
    </xf>
    <xf numFmtId="0" fontId="111" fillId="34" borderId="27" xfId="0" applyFont="1" applyFill="1" applyBorder="1" applyAlignment="1" applyProtection="1">
      <alignment vertical="center"/>
      <protection/>
    </xf>
    <xf numFmtId="0" fontId="88" fillId="34" borderId="27" xfId="0" applyFont="1" applyFill="1" applyBorder="1" applyAlignment="1" applyProtection="1">
      <alignment vertical="center"/>
      <protection/>
    </xf>
    <xf numFmtId="0" fontId="88" fillId="34" borderId="27" xfId="0" applyFont="1" applyFill="1" applyBorder="1" applyAlignment="1" applyProtection="1">
      <alignment horizontal="center" vertical="center"/>
      <protection/>
    </xf>
    <xf numFmtId="0" fontId="88" fillId="34" borderId="28" xfId="0" applyFont="1"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4" borderId="17" xfId="0" applyFill="1" applyBorder="1" applyAlignment="1" applyProtection="1">
      <alignment vertical="center"/>
      <protection/>
    </xf>
    <xf numFmtId="0" fontId="0" fillId="34" borderId="18" xfId="0" applyFill="1" applyBorder="1" applyAlignment="1" applyProtection="1">
      <alignment vertical="center"/>
      <protection/>
    </xf>
    <xf numFmtId="0" fontId="87" fillId="34" borderId="32" xfId="0" applyFont="1" applyFill="1" applyBorder="1" applyAlignment="1" applyProtection="1">
      <alignment vertical="center"/>
      <protection/>
    </xf>
    <xf numFmtId="0" fontId="106" fillId="34" borderId="32" xfId="0" applyFont="1" applyFill="1" applyBorder="1" applyAlignment="1" applyProtection="1">
      <alignment horizontal="center" vertical="center"/>
      <protection/>
    </xf>
    <xf numFmtId="0" fontId="111" fillId="34" borderId="29" xfId="0" applyFont="1" applyFill="1" applyBorder="1" applyAlignment="1" applyProtection="1">
      <alignment vertical="center"/>
      <protection/>
    </xf>
    <xf numFmtId="0" fontId="88" fillId="34" borderId="29" xfId="0" applyFont="1" applyFill="1" applyBorder="1" applyAlignment="1" applyProtection="1">
      <alignment vertical="center"/>
      <protection/>
    </xf>
    <xf numFmtId="0" fontId="112" fillId="34" borderId="33" xfId="0" applyFont="1" applyFill="1" applyBorder="1" applyAlignment="1" applyProtection="1">
      <alignment vertical="center"/>
      <protection/>
    </xf>
    <xf numFmtId="0" fontId="88" fillId="34" borderId="17" xfId="0" applyFont="1" applyFill="1" applyBorder="1" applyAlignment="1" applyProtection="1">
      <alignment vertical="center"/>
      <protection/>
    </xf>
    <xf numFmtId="0" fontId="105" fillId="34" borderId="0" xfId="0" applyFont="1" applyFill="1" applyBorder="1" applyAlignment="1" applyProtection="1">
      <alignment vertical="center"/>
      <protection/>
    </xf>
    <xf numFmtId="0" fontId="88" fillId="34" borderId="15" xfId="0" applyFont="1" applyFill="1" applyBorder="1" applyAlignment="1" applyProtection="1">
      <alignment vertical="center"/>
      <protection/>
    </xf>
    <xf numFmtId="0" fontId="93" fillId="0" borderId="0" xfId="0" applyFont="1" applyAlignment="1" applyProtection="1">
      <alignment horizontal="right" vertical="center"/>
      <protection/>
    </xf>
    <xf numFmtId="0" fontId="108" fillId="0" borderId="0" xfId="0" applyFont="1" applyFill="1" applyBorder="1" applyAlignment="1" applyProtection="1">
      <alignment horizontal="right" vertical="center"/>
      <protection/>
    </xf>
    <xf numFmtId="0" fontId="105" fillId="34" borderId="15" xfId="0" applyFont="1" applyFill="1" applyBorder="1" applyAlignment="1" applyProtection="1">
      <alignment vertical="top"/>
      <protection/>
    </xf>
    <xf numFmtId="0" fontId="89" fillId="34" borderId="0" xfId="0" applyFont="1" applyFill="1" applyBorder="1" applyAlignment="1" applyProtection="1">
      <alignment vertical="top"/>
      <protection/>
    </xf>
    <xf numFmtId="0" fontId="89" fillId="34" borderId="15" xfId="0" applyFont="1" applyFill="1" applyBorder="1" applyAlignment="1" applyProtection="1">
      <alignment vertical="top"/>
      <protection/>
    </xf>
    <xf numFmtId="0" fontId="93" fillId="34" borderId="0" xfId="0" applyFont="1" applyFill="1" applyBorder="1" applyAlignment="1" applyProtection="1">
      <alignment vertical="center"/>
      <protection/>
    </xf>
    <xf numFmtId="0" fontId="0" fillId="0" borderId="16" xfId="0" applyFill="1" applyBorder="1" applyAlignment="1" applyProtection="1">
      <alignment vertical="center"/>
      <protection/>
    </xf>
    <xf numFmtId="0" fontId="113" fillId="0" borderId="15" xfId="0" applyFont="1" applyFill="1" applyBorder="1" applyAlignment="1" applyProtection="1">
      <alignment horizontal="right" vertical="center"/>
      <protection/>
    </xf>
    <xf numFmtId="0" fontId="114" fillId="0" borderId="15" xfId="0" applyFont="1" applyBorder="1" applyAlignment="1" applyProtection="1">
      <alignment horizontal="right" vertical="center"/>
      <protection/>
    </xf>
    <xf numFmtId="0" fontId="0" fillId="34" borderId="16" xfId="0" applyFill="1" applyBorder="1" applyAlignment="1" applyProtection="1">
      <alignment vertical="center"/>
      <protection/>
    </xf>
    <xf numFmtId="0" fontId="113" fillId="0" borderId="15" xfId="0" applyFont="1" applyBorder="1" applyAlignment="1" applyProtection="1">
      <alignment horizontal="right" vertical="center"/>
      <protection/>
    </xf>
    <xf numFmtId="0" fontId="90" fillId="0" borderId="0" xfId="0" applyFont="1" applyAlignment="1" applyProtection="1">
      <alignment horizontal="right" vertical="center"/>
      <protection/>
    </xf>
    <xf numFmtId="0" fontId="102" fillId="0" borderId="0" xfId="0" applyFont="1" applyBorder="1" applyAlignment="1" applyProtection="1">
      <alignment vertical="center"/>
      <protection/>
    </xf>
    <xf numFmtId="0" fontId="99" fillId="0" borderId="15" xfId="0" applyFont="1" applyFill="1" applyBorder="1" applyAlignment="1" applyProtection="1">
      <alignment vertical="center" shrinkToFit="1"/>
      <protection/>
    </xf>
    <xf numFmtId="0" fontId="104" fillId="34" borderId="0" xfId="0" applyFont="1" applyFill="1" applyBorder="1" applyAlignment="1" applyProtection="1">
      <alignment vertical="top"/>
      <protection/>
    </xf>
    <xf numFmtId="0" fontId="115" fillId="34" borderId="0" xfId="0" applyFont="1" applyFill="1" applyBorder="1" applyAlignment="1" applyProtection="1">
      <alignment/>
      <protection/>
    </xf>
    <xf numFmtId="0" fontId="116" fillId="0" borderId="0" xfId="0" applyFont="1" applyFill="1" applyBorder="1" applyAlignment="1" applyProtection="1">
      <alignment vertical="top"/>
      <protection/>
    </xf>
    <xf numFmtId="0" fontId="89" fillId="0" borderId="16" xfId="0" applyFont="1" applyFill="1" applyBorder="1" applyAlignment="1" applyProtection="1">
      <alignment vertical="center"/>
      <protection/>
    </xf>
    <xf numFmtId="0" fontId="105" fillId="34" borderId="15" xfId="0" applyFont="1" applyFill="1" applyBorder="1" applyAlignment="1" applyProtection="1">
      <alignment horizontal="center" vertical="center"/>
      <protection/>
    </xf>
    <xf numFmtId="0" fontId="114" fillId="0" borderId="0" xfId="0" applyFont="1" applyAlignment="1" applyProtection="1">
      <alignment vertical="center"/>
      <protection/>
    </xf>
    <xf numFmtId="0" fontId="90" fillId="34" borderId="15" xfId="0" applyFont="1" applyFill="1" applyBorder="1" applyAlignment="1" applyProtection="1">
      <alignment horizontal="right" vertical="center"/>
      <protection/>
    </xf>
    <xf numFmtId="0" fontId="117" fillId="0" borderId="0" xfId="0" applyFont="1" applyAlignment="1" applyProtection="1">
      <alignment vertical="center"/>
      <protection/>
    </xf>
    <xf numFmtId="0" fontId="80" fillId="0" borderId="0" xfId="0" applyFont="1" applyAlignment="1" applyProtection="1">
      <alignment vertical="center"/>
      <protection/>
    </xf>
    <xf numFmtId="0" fontId="114" fillId="0" borderId="0" xfId="0" applyFont="1" applyAlignment="1" applyProtection="1">
      <alignment vertical="center"/>
      <protection locked="0"/>
    </xf>
    <xf numFmtId="0" fontId="114" fillId="0" borderId="0" xfId="0" applyFont="1" applyAlignment="1" applyProtection="1">
      <alignment vertical="center" shrinkToFit="1"/>
      <protection locked="0"/>
    </xf>
    <xf numFmtId="0" fontId="86" fillId="0" borderId="0" xfId="0" applyFont="1" applyAlignment="1" applyProtection="1">
      <alignment vertical="center"/>
      <protection/>
    </xf>
    <xf numFmtId="0" fontId="0" fillId="0" borderId="10" xfId="0" applyBorder="1" applyAlignment="1" applyProtection="1">
      <alignment vertical="center"/>
      <protection/>
    </xf>
    <xf numFmtId="0" fontId="86" fillId="0" borderId="0" xfId="0" applyFont="1" applyBorder="1" applyAlignment="1" applyProtection="1">
      <alignment vertical="center"/>
      <protection/>
    </xf>
    <xf numFmtId="0" fontId="80" fillId="0" borderId="10" xfId="0" applyFont="1" applyBorder="1" applyAlignment="1" applyProtection="1">
      <alignment vertical="top"/>
      <protection/>
    </xf>
    <xf numFmtId="0" fontId="86" fillId="0" borderId="13" xfId="0" applyFont="1" applyBorder="1" applyAlignment="1" applyProtection="1">
      <alignment horizontal="center" vertical="top"/>
      <protection/>
    </xf>
    <xf numFmtId="0" fontId="86" fillId="0" borderId="13" xfId="0" applyFont="1" applyBorder="1" applyAlignment="1" applyProtection="1">
      <alignment vertical="top" wrapText="1"/>
      <protection/>
    </xf>
    <xf numFmtId="0" fontId="86" fillId="0" borderId="0" xfId="0" applyFont="1" applyAlignment="1" applyProtection="1">
      <alignment horizontal="center" vertical="top"/>
      <protection/>
    </xf>
    <xf numFmtId="0" fontId="86" fillId="0" borderId="0" xfId="0" applyFont="1" applyAlignment="1" applyProtection="1">
      <alignment vertical="top" wrapText="1"/>
      <protection/>
    </xf>
    <xf numFmtId="0" fontId="86" fillId="0" borderId="0" xfId="0" applyFont="1" applyAlignment="1" applyProtection="1">
      <alignment vertical="top"/>
      <protection/>
    </xf>
    <xf numFmtId="0" fontId="72" fillId="34" borderId="26" xfId="43" applyFill="1" applyBorder="1" applyAlignment="1" applyProtection="1">
      <alignment horizontal="center" vertical="center" wrapText="1"/>
      <protection locked="0"/>
    </xf>
    <xf numFmtId="0" fontId="0" fillId="0" borderId="0" xfId="0" applyAlignment="1" applyProtection="1">
      <alignment vertical="center"/>
      <protection locked="0"/>
    </xf>
    <xf numFmtId="0" fontId="70" fillId="33" borderId="26" xfId="0" applyFont="1" applyFill="1" applyBorder="1" applyAlignment="1" applyProtection="1">
      <alignment horizontal="center" vertical="center"/>
      <protection locked="0"/>
    </xf>
    <xf numFmtId="0" fontId="118" fillId="0" borderId="0" xfId="0" applyFont="1" applyFill="1" applyAlignment="1" applyProtection="1">
      <alignment vertical="top" wrapText="1"/>
      <protection/>
    </xf>
    <xf numFmtId="49" fontId="118" fillId="0" borderId="0" xfId="0" applyNumberFormat="1" applyFont="1" applyFill="1" applyAlignment="1" applyProtection="1">
      <alignment vertical="top" wrapText="1"/>
      <protection/>
    </xf>
    <xf numFmtId="5" fontId="118" fillId="0" borderId="0" xfId="0" applyNumberFormat="1" applyFont="1" applyFill="1" applyAlignment="1" applyProtection="1">
      <alignment vertical="top" wrapText="1"/>
      <protection/>
    </xf>
    <xf numFmtId="0" fontId="102" fillId="0" borderId="0" xfId="0" applyFont="1" applyFill="1" applyAlignment="1" applyProtection="1">
      <alignment vertical="center"/>
      <protection/>
    </xf>
    <xf numFmtId="0" fontId="119" fillId="0" borderId="0" xfId="0" applyFont="1" applyFill="1" applyAlignment="1" applyProtection="1">
      <alignment horizontal="center" vertical="center" wrapText="1"/>
      <protection/>
    </xf>
    <xf numFmtId="14" fontId="119" fillId="0" borderId="0" xfId="0" applyNumberFormat="1"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90" fillId="0" borderId="0" xfId="0" applyFont="1" applyAlignment="1" applyProtection="1">
      <alignment vertical="center"/>
      <protection locked="0"/>
    </xf>
    <xf numFmtId="0" fontId="118" fillId="0" borderId="0" xfId="0" applyNumberFormat="1" applyFont="1" applyFill="1" applyAlignment="1" applyProtection="1">
      <alignment horizontal="center" vertical="top" wrapText="1"/>
      <protection/>
    </xf>
    <xf numFmtId="0" fontId="90" fillId="0" borderId="0" xfId="0" applyNumberFormat="1" applyFont="1" applyAlignment="1" applyProtection="1">
      <alignment horizontal="center" vertical="center"/>
      <protection locked="0"/>
    </xf>
    <xf numFmtId="0" fontId="0" fillId="0" borderId="34" xfId="0" applyBorder="1" applyAlignment="1" applyProtection="1">
      <alignment vertical="center"/>
      <protection/>
    </xf>
    <xf numFmtId="0" fontId="90" fillId="0" borderId="35" xfId="0" applyFont="1" applyBorder="1" applyAlignment="1" applyProtection="1">
      <alignment vertical="center"/>
      <protection/>
    </xf>
    <xf numFmtId="49" fontId="90" fillId="0" borderId="35" xfId="0" applyNumberFormat="1" applyFont="1" applyBorder="1" applyAlignment="1" applyProtection="1">
      <alignment horizontal="center" vertical="center"/>
      <protection/>
    </xf>
    <xf numFmtId="0" fontId="90" fillId="0" borderId="35" xfId="0" applyNumberFormat="1" applyFont="1" applyBorder="1" applyAlignment="1" applyProtection="1">
      <alignment horizontal="center" vertical="center"/>
      <protection/>
    </xf>
    <xf numFmtId="5" fontId="90" fillId="0" borderId="35" xfId="0" applyNumberFormat="1" applyFont="1" applyBorder="1" applyAlignment="1" applyProtection="1">
      <alignment vertical="center"/>
      <protection/>
    </xf>
    <xf numFmtId="0" fontId="91" fillId="0" borderId="35" xfId="0" applyFont="1" applyBorder="1" applyAlignment="1" applyProtection="1">
      <alignment vertical="center"/>
      <protection/>
    </xf>
    <xf numFmtId="0" fontId="0" fillId="0" borderId="36" xfId="0" applyBorder="1" applyAlignment="1" applyProtection="1">
      <alignment vertical="center"/>
      <protection/>
    </xf>
    <xf numFmtId="0" fontId="0" fillId="0" borderId="35" xfId="0" applyBorder="1" applyAlignment="1" applyProtection="1">
      <alignment vertical="center"/>
      <protection/>
    </xf>
    <xf numFmtId="0" fontId="90" fillId="0" borderId="37" xfId="0" applyFont="1" applyBorder="1" applyAlignment="1" applyProtection="1">
      <alignment vertical="center"/>
      <protection/>
    </xf>
    <xf numFmtId="0" fontId="90" fillId="0" borderId="37" xfId="0" applyFont="1" applyBorder="1" applyAlignment="1" applyProtection="1">
      <alignment horizontal="center" vertical="center"/>
      <protection/>
    </xf>
    <xf numFmtId="14" fontId="90" fillId="0" borderId="37" xfId="0" applyNumberFormat="1" applyFont="1" applyBorder="1" applyAlignment="1" applyProtection="1">
      <alignment horizontal="center" vertical="center"/>
      <protection/>
    </xf>
    <xf numFmtId="0" fontId="0" fillId="34" borderId="38" xfId="0" applyFill="1" applyBorder="1" applyAlignment="1" applyProtection="1">
      <alignment vertical="center"/>
      <protection/>
    </xf>
    <xf numFmtId="0" fontId="0" fillId="34" borderId="39" xfId="0" applyFill="1" applyBorder="1" applyAlignment="1" applyProtection="1">
      <alignment vertical="center"/>
      <protection/>
    </xf>
    <xf numFmtId="0" fontId="0" fillId="34" borderId="40" xfId="0" applyFill="1" applyBorder="1" applyAlignment="1" applyProtection="1">
      <alignment vertical="center"/>
      <protection/>
    </xf>
    <xf numFmtId="0" fontId="120" fillId="0" borderId="0" xfId="0" applyFont="1" applyAlignment="1" applyProtection="1">
      <alignment vertical="center"/>
      <protection/>
    </xf>
    <xf numFmtId="14" fontId="89" fillId="0" borderId="0" xfId="0" applyNumberFormat="1" applyFont="1" applyFill="1" applyBorder="1" applyAlignment="1" applyProtection="1">
      <alignment vertical="center"/>
      <protection/>
    </xf>
    <xf numFmtId="0" fontId="114" fillId="0" borderId="0" xfId="0" applyFont="1" applyAlignment="1" applyProtection="1">
      <alignment vertical="center" wrapText="1"/>
      <protection/>
    </xf>
    <xf numFmtId="0" fontId="90" fillId="0" borderId="0" xfId="0" applyNumberFormat="1" applyFont="1" applyAlignment="1" applyProtection="1">
      <alignment vertical="center"/>
      <protection/>
    </xf>
    <xf numFmtId="49" fontId="0" fillId="0" borderId="0" xfId="0" applyNumberFormat="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33" xfId="0" applyBorder="1" applyAlignment="1">
      <alignment vertical="center"/>
    </xf>
    <xf numFmtId="0" fontId="0" fillId="0" borderId="18" xfId="0" applyBorder="1" applyAlignment="1">
      <alignment vertical="center"/>
    </xf>
    <xf numFmtId="0" fontId="87" fillId="0" borderId="38" xfId="0" applyFont="1" applyBorder="1" applyAlignment="1" applyProtection="1">
      <alignment vertical="center"/>
      <protection/>
    </xf>
    <xf numFmtId="49" fontId="0" fillId="0" borderId="40" xfId="0" applyNumberFormat="1" applyBorder="1" applyAlignment="1">
      <alignment vertical="center"/>
    </xf>
    <xf numFmtId="49" fontId="0" fillId="0" borderId="15" xfId="0" applyNumberFormat="1" applyBorder="1" applyAlignment="1">
      <alignment vertical="center"/>
    </xf>
    <xf numFmtId="0" fontId="87" fillId="0" borderId="33" xfId="0" applyFont="1" applyBorder="1" applyAlignment="1" applyProtection="1">
      <alignment vertical="center"/>
      <protection/>
    </xf>
    <xf numFmtId="49" fontId="0" fillId="0" borderId="18" xfId="0" applyNumberFormat="1" applyBorder="1" applyAlignment="1">
      <alignment vertical="center"/>
    </xf>
    <xf numFmtId="0" fontId="90" fillId="0" borderId="0" xfId="0" applyFont="1" applyAlignment="1" applyProtection="1">
      <alignment vertical="center" wrapText="1"/>
      <protection/>
    </xf>
    <xf numFmtId="0" fontId="0" fillId="0" borderId="0" xfId="0" applyNumberFormat="1" applyAlignment="1" applyProtection="1">
      <alignment vertical="center"/>
      <protection/>
    </xf>
    <xf numFmtId="0" fontId="121" fillId="0" borderId="0" xfId="0" applyFont="1" applyFill="1" applyBorder="1" applyAlignment="1" applyProtection="1">
      <alignment vertical="center"/>
      <protection/>
    </xf>
    <xf numFmtId="0" fontId="98" fillId="0" borderId="0" xfId="0" applyFont="1" applyBorder="1" applyAlignment="1">
      <alignment horizontal="left" vertical="center"/>
    </xf>
    <xf numFmtId="0" fontId="122" fillId="0" borderId="24" xfId="0" applyFont="1" applyBorder="1" applyAlignment="1">
      <alignment horizontal="center" vertical="center" wrapText="1"/>
    </xf>
    <xf numFmtId="191" fontId="72" fillId="34" borderId="26" xfId="43" applyNumberFormat="1" applyFill="1" applyBorder="1" applyAlignment="1">
      <alignment horizontal="center" vertical="center"/>
    </xf>
    <xf numFmtId="0" fontId="72" fillId="34" borderId="26" xfId="43" applyFill="1" applyBorder="1" applyAlignment="1">
      <alignment horizontal="center" vertical="center"/>
    </xf>
    <xf numFmtId="14" fontId="90" fillId="0" borderId="0" xfId="0" applyNumberFormat="1" applyFont="1" applyAlignment="1" applyProtection="1">
      <alignment vertical="center" wrapText="1"/>
      <protection/>
    </xf>
    <xf numFmtId="14" fontId="0" fillId="0" borderId="0" xfId="0" applyNumberFormat="1" applyAlignment="1" applyProtection="1">
      <alignment vertical="center"/>
      <protection/>
    </xf>
    <xf numFmtId="14" fontId="0" fillId="0" borderId="0" xfId="0" applyNumberFormat="1" applyAlignment="1" applyProtection="1">
      <alignment vertical="center"/>
      <protection locked="0"/>
    </xf>
    <xf numFmtId="0" fontId="80" fillId="0" borderId="22" xfId="0" applyFont="1" applyBorder="1" applyAlignment="1">
      <alignment horizontal="left" vertical="center" wrapText="1"/>
    </xf>
    <xf numFmtId="0" fontId="86" fillId="0" borderId="41" xfId="0" applyFont="1" applyBorder="1" applyAlignment="1">
      <alignment vertical="center"/>
    </xf>
    <xf numFmtId="0" fontId="86" fillId="0" borderId="42" xfId="0" applyFont="1" applyBorder="1" applyAlignment="1">
      <alignment horizontal="center" vertical="center"/>
    </xf>
    <xf numFmtId="0" fontId="123" fillId="33" borderId="34" xfId="0" applyFont="1" applyFill="1" applyBorder="1" applyAlignment="1" applyProtection="1">
      <alignment horizontal="center" vertical="center" wrapText="1"/>
      <protection/>
    </xf>
    <xf numFmtId="0" fontId="0" fillId="0" borderId="22" xfId="0" applyFont="1" applyBorder="1" applyAlignment="1">
      <alignment horizontal="center" vertical="center" shrinkToFit="1"/>
    </xf>
    <xf numFmtId="41" fontId="94" fillId="0" borderId="19" xfId="0" applyNumberFormat="1" applyFont="1" applyBorder="1" applyAlignment="1">
      <alignment vertical="center"/>
    </xf>
    <xf numFmtId="41" fontId="94" fillId="0" borderId="21" xfId="0" applyNumberFormat="1" applyFont="1" applyBorder="1" applyAlignment="1">
      <alignment vertical="center"/>
    </xf>
    <xf numFmtId="0" fontId="124" fillId="0" borderId="0" xfId="0" applyFont="1" applyFill="1" applyAlignment="1" applyProtection="1">
      <alignment horizontal="center" vertical="center" wrapText="1"/>
      <protection/>
    </xf>
    <xf numFmtId="5" fontId="90" fillId="0" borderId="0" xfId="0" applyNumberFormat="1" applyFont="1" applyAlignment="1" applyProtection="1">
      <alignment vertical="center"/>
      <protection locked="0"/>
    </xf>
    <xf numFmtId="0" fontId="87" fillId="34" borderId="15" xfId="0" applyFont="1" applyFill="1" applyBorder="1" applyAlignment="1" applyProtection="1">
      <alignment vertical="center"/>
      <protection/>
    </xf>
    <xf numFmtId="0" fontId="123" fillId="33" borderId="43" xfId="0" applyFont="1" applyFill="1" applyBorder="1" applyAlignment="1" applyProtection="1">
      <alignment horizontal="center" vertical="center" wrapText="1"/>
      <protection/>
    </xf>
    <xf numFmtId="0" fontId="102" fillId="0" borderId="17" xfId="0" applyFont="1" applyFill="1" applyBorder="1" applyAlignment="1" applyProtection="1">
      <alignment vertical="top" wrapText="1"/>
      <protection/>
    </xf>
    <xf numFmtId="0" fontId="125" fillId="0" borderId="17" xfId="0" applyFont="1" applyFill="1" applyBorder="1" applyAlignment="1" applyProtection="1">
      <alignment vertical="top" wrapText="1"/>
      <protection/>
    </xf>
    <xf numFmtId="49" fontId="126" fillId="0" borderId="17" xfId="0" applyNumberFormat="1" applyFont="1" applyFill="1" applyBorder="1" applyAlignment="1" applyProtection="1">
      <alignment vertical="top" wrapText="1"/>
      <protection/>
    </xf>
    <xf numFmtId="0" fontId="127" fillId="0" borderId="17" xfId="0" applyFont="1" applyFill="1" applyBorder="1" applyAlignment="1" applyProtection="1">
      <alignment vertical="top" wrapText="1"/>
      <protection/>
    </xf>
    <xf numFmtId="0" fontId="127" fillId="0" borderId="17" xfId="0" applyNumberFormat="1" applyFont="1" applyFill="1" applyBorder="1" applyAlignment="1" applyProtection="1">
      <alignment horizontal="center" vertical="top" wrapText="1"/>
      <protection/>
    </xf>
    <xf numFmtId="49" fontId="127" fillId="0" borderId="17" xfId="0" applyNumberFormat="1" applyFont="1" applyFill="1" applyBorder="1" applyAlignment="1" applyProtection="1">
      <alignment vertical="top" wrapText="1"/>
      <protection/>
    </xf>
    <xf numFmtId="5" fontId="127" fillId="0" borderId="17" xfId="0" applyNumberFormat="1" applyFont="1" applyFill="1" applyBorder="1" applyAlignment="1" applyProtection="1">
      <alignment horizontal="center" vertical="top" wrapText="1"/>
      <protection/>
    </xf>
    <xf numFmtId="0" fontId="0" fillId="0" borderId="0" xfId="0" applyFont="1" applyBorder="1" applyAlignment="1">
      <alignment vertical="top" wrapText="1"/>
    </xf>
    <xf numFmtId="0" fontId="128" fillId="0" borderId="0" xfId="43" applyFont="1" applyBorder="1" applyAlignment="1" applyProtection="1">
      <alignment vertical="center" wrapText="1"/>
      <protection locked="0"/>
    </xf>
    <xf numFmtId="0" fontId="70" fillId="33" borderId="26" xfId="0" applyFont="1" applyFill="1" applyBorder="1" applyAlignment="1" applyProtection="1">
      <alignment horizontal="center" vertical="center" wrapText="1"/>
      <protection locked="0"/>
    </xf>
    <xf numFmtId="0" fontId="72" fillId="34" borderId="26" xfId="43" applyFill="1" applyBorder="1" applyAlignment="1" applyProtection="1">
      <alignment horizontal="center" vertical="center" wrapText="1"/>
      <protection locked="0"/>
    </xf>
    <xf numFmtId="0" fontId="129" fillId="35" borderId="44" xfId="0" applyFont="1" applyFill="1" applyBorder="1" applyAlignment="1" applyProtection="1">
      <alignment horizontal="center" vertical="center"/>
      <protection locked="0"/>
    </xf>
    <xf numFmtId="0" fontId="129" fillId="35" borderId="45" xfId="0" applyFont="1" applyFill="1" applyBorder="1" applyAlignment="1" applyProtection="1">
      <alignment horizontal="center" vertical="center"/>
      <protection locked="0"/>
    </xf>
    <xf numFmtId="0" fontId="129" fillId="35" borderId="46" xfId="0" applyFont="1" applyFill="1" applyBorder="1" applyAlignment="1" applyProtection="1">
      <alignment horizontal="center" vertical="center"/>
      <protection locked="0"/>
    </xf>
    <xf numFmtId="0" fontId="130" fillId="0" borderId="0" xfId="43" applyFont="1" applyAlignment="1" applyProtection="1">
      <alignment horizontal="center" vertical="center" wrapText="1"/>
      <protection locked="0"/>
    </xf>
    <xf numFmtId="0" fontId="80" fillId="0" borderId="0" xfId="0" applyFont="1" applyBorder="1" applyAlignment="1" applyProtection="1">
      <alignment vertical="top" wrapText="1"/>
      <protection/>
    </xf>
    <xf numFmtId="0" fontId="89" fillId="0" borderId="0" xfId="43" applyFont="1" applyBorder="1" applyAlignment="1" applyProtection="1">
      <alignment vertical="top" wrapText="1"/>
      <protection/>
    </xf>
    <xf numFmtId="0" fontId="0" fillId="0" borderId="0" xfId="0" applyFont="1" applyBorder="1" applyAlignment="1" applyProtection="1">
      <alignment vertical="top" wrapText="1"/>
      <protection/>
    </xf>
    <xf numFmtId="0" fontId="131" fillId="36" borderId="44" xfId="0" applyFont="1" applyFill="1" applyBorder="1" applyAlignment="1" applyProtection="1">
      <alignment horizontal="center" vertical="center"/>
      <protection/>
    </xf>
    <xf numFmtId="0" fontId="131" fillId="36" borderId="45" xfId="0" applyFont="1" applyFill="1" applyBorder="1" applyAlignment="1" applyProtection="1">
      <alignment horizontal="center" vertical="center"/>
      <protection/>
    </xf>
    <xf numFmtId="0" fontId="131" fillId="36" borderId="46" xfId="0" applyFont="1" applyFill="1" applyBorder="1" applyAlignment="1" applyProtection="1">
      <alignment horizontal="center" vertical="center"/>
      <protection/>
    </xf>
    <xf numFmtId="0" fontId="0" fillId="0" borderId="0" xfId="0" applyFont="1" applyBorder="1" applyAlignment="1" applyProtection="1">
      <alignment vertical="top"/>
      <protection/>
    </xf>
    <xf numFmtId="0" fontId="132" fillId="34" borderId="0" xfId="0" applyFont="1" applyFill="1" applyBorder="1" applyAlignment="1" applyProtection="1">
      <alignment horizontal="right" vertical="center"/>
      <protection/>
    </xf>
    <xf numFmtId="0" fontId="132" fillId="34" borderId="15" xfId="0" applyFont="1" applyFill="1" applyBorder="1" applyAlignment="1" applyProtection="1">
      <alignment horizontal="right" vertical="center"/>
      <protection/>
    </xf>
    <xf numFmtId="0" fontId="89" fillId="28" borderId="47" xfId="0" applyFont="1" applyFill="1" applyBorder="1" applyAlignment="1" applyProtection="1">
      <alignment vertical="center"/>
      <protection locked="0"/>
    </xf>
    <xf numFmtId="0" fontId="89" fillId="28" borderId="48" xfId="0" applyFont="1" applyFill="1" applyBorder="1" applyAlignment="1" applyProtection="1">
      <alignment vertical="center"/>
      <protection locked="0"/>
    </xf>
    <xf numFmtId="0" fontId="89" fillId="28" borderId="49" xfId="0" applyFont="1" applyFill="1" applyBorder="1" applyAlignment="1" applyProtection="1">
      <alignment vertical="center"/>
      <protection locked="0"/>
    </xf>
    <xf numFmtId="14" fontId="89" fillId="28" borderId="50" xfId="0" applyNumberFormat="1" applyFont="1" applyFill="1" applyBorder="1" applyAlignment="1" applyProtection="1">
      <alignment vertical="center"/>
      <protection locked="0"/>
    </xf>
    <xf numFmtId="14" fontId="89" fillId="28" borderId="51" xfId="0" applyNumberFormat="1" applyFont="1" applyFill="1" applyBorder="1" applyAlignment="1" applyProtection="1">
      <alignment vertical="center"/>
      <protection locked="0"/>
    </xf>
    <xf numFmtId="14" fontId="89" fillId="28" borderId="52" xfId="0" applyNumberFormat="1" applyFont="1" applyFill="1" applyBorder="1" applyAlignment="1" applyProtection="1">
      <alignment vertical="center"/>
      <protection locked="0"/>
    </xf>
    <xf numFmtId="0" fontId="72" fillId="34" borderId="26" xfId="43" applyFill="1" applyBorder="1" applyAlignment="1" applyProtection="1">
      <alignment horizontal="center" vertical="center"/>
      <protection locked="0"/>
    </xf>
    <xf numFmtId="0" fontId="70" fillId="33" borderId="26" xfId="0" applyFont="1" applyFill="1" applyBorder="1" applyAlignment="1" applyProtection="1">
      <alignment horizontal="center" vertical="center"/>
      <protection locked="0"/>
    </xf>
    <xf numFmtId="0" fontId="8" fillId="34" borderId="0" xfId="0" applyFont="1" applyFill="1" applyBorder="1" applyAlignment="1" applyProtection="1">
      <alignment/>
      <protection/>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133" fillId="34" borderId="0" xfId="0" applyFont="1" applyFill="1" applyBorder="1" applyAlignment="1" applyProtection="1">
      <alignment vertical="center" wrapText="1"/>
      <protection/>
    </xf>
    <xf numFmtId="14" fontId="133" fillId="34" borderId="0" xfId="0" applyNumberFormat="1" applyFont="1" applyFill="1" applyBorder="1" applyAlignment="1" applyProtection="1">
      <alignment vertical="center" wrapText="1"/>
      <protection/>
    </xf>
    <xf numFmtId="187" fontId="89" fillId="0" borderId="0" xfId="0" applyNumberFormat="1" applyFont="1" applyBorder="1" applyAlignment="1" applyProtection="1">
      <alignment horizontal="center" vertical="center"/>
      <protection/>
    </xf>
    <xf numFmtId="0" fontId="134" fillId="33" borderId="38" xfId="0" applyFont="1" applyFill="1" applyBorder="1" applyAlignment="1" applyProtection="1">
      <alignment vertical="center"/>
      <protection/>
    </xf>
    <xf numFmtId="0" fontId="134" fillId="33" borderId="39" xfId="0" applyFont="1" applyFill="1" applyBorder="1" applyAlignment="1" applyProtection="1">
      <alignment vertical="center"/>
      <protection/>
    </xf>
    <xf numFmtId="0" fontId="134" fillId="33" borderId="40" xfId="0" applyFont="1" applyFill="1" applyBorder="1" applyAlignment="1" applyProtection="1">
      <alignment vertical="center"/>
      <protection/>
    </xf>
    <xf numFmtId="0" fontId="89" fillId="28" borderId="47" xfId="0" applyFont="1" applyFill="1" applyBorder="1" applyAlignment="1" applyProtection="1">
      <alignment horizontal="center" vertical="center"/>
      <protection locked="0"/>
    </xf>
    <xf numFmtId="0" fontId="89" fillId="28" borderId="48" xfId="0" applyFont="1" applyFill="1" applyBorder="1" applyAlignment="1" applyProtection="1">
      <alignment horizontal="center" vertical="center"/>
      <protection locked="0"/>
    </xf>
    <xf numFmtId="0" fontId="89" fillId="28" borderId="49" xfId="0" applyFont="1" applyFill="1" applyBorder="1" applyAlignment="1" applyProtection="1">
      <alignment horizontal="center" vertical="center"/>
      <protection locked="0"/>
    </xf>
    <xf numFmtId="0" fontId="99" fillId="34" borderId="16" xfId="0" applyFont="1" applyFill="1" applyBorder="1" applyAlignment="1" applyProtection="1">
      <alignment horizontal="center" vertical="center" wrapText="1"/>
      <protection/>
    </xf>
    <xf numFmtId="0" fontId="99" fillId="34" borderId="0" xfId="0" applyFont="1" applyFill="1" applyBorder="1" applyAlignment="1" applyProtection="1">
      <alignment horizontal="center" vertical="center" wrapText="1"/>
      <protection/>
    </xf>
    <xf numFmtId="0" fontId="121" fillId="34" borderId="0" xfId="0" applyFont="1" applyFill="1" applyBorder="1" applyAlignment="1" applyProtection="1">
      <alignment vertical="top" wrapText="1"/>
      <protection/>
    </xf>
    <xf numFmtId="0" fontId="121" fillId="34" borderId="15" xfId="0" applyFont="1" applyFill="1" applyBorder="1" applyAlignment="1" applyProtection="1">
      <alignment vertical="top" wrapText="1"/>
      <protection/>
    </xf>
    <xf numFmtId="0" fontId="102" fillId="34" borderId="0" xfId="0" applyFont="1" applyFill="1" applyBorder="1" applyAlignment="1" applyProtection="1">
      <alignment vertical="center" wrapText="1"/>
      <protection/>
    </xf>
    <xf numFmtId="0" fontId="102" fillId="34" borderId="15" xfId="0" applyFont="1" applyFill="1" applyBorder="1" applyAlignment="1" applyProtection="1">
      <alignment vertical="center" wrapText="1"/>
      <protection/>
    </xf>
    <xf numFmtId="0" fontId="99" fillId="34" borderId="16" xfId="0" applyFont="1" applyFill="1" applyBorder="1" applyAlignment="1" applyProtection="1">
      <alignment horizontal="center" vertical="center"/>
      <protection/>
    </xf>
    <xf numFmtId="49" fontId="89" fillId="28" borderId="47" xfId="0" applyNumberFormat="1" applyFont="1" applyFill="1" applyBorder="1" applyAlignment="1" applyProtection="1">
      <alignment vertical="center"/>
      <protection locked="0"/>
    </xf>
    <xf numFmtId="49" fontId="89" fillId="28" borderId="49" xfId="0" applyNumberFormat="1" applyFont="1" applyFill="1" applyBorder="1" applyAlignment="1" applyProtection="1">
      <alignment vertical="center"/>
      <protection locked="0"/>
    </xf>
    <xf numFmtId="0" fontId="105" fillId="28" borderId="47" xfId="0" applyFont="1" applyFill="1" applyBorder="1" applyAlignment="1" applyProtection="1">
      <alignment vertical="center"/>
      <protection locked="0"/>
    </xf>
    <xf numFmtId="0" fontId="105" fillId="28" borderId="48" xfId="0" applyFont="1" applyFill="1" applyBorder="1" applyAlignment="1" applyProtection="1">
      <alignment vertical="center"/>
      <protection locked="0"/>
    </xf>
    <xf numFmtId="0" fontId="105" fillId="28" borderId="49" xfId="0" applyFont="1" applyFill="1" applyBorder="1" applyAlignment="1" applyProtection="1">
      <alignment vertical="center"/>
      <protection locked="0"/>
    </xf>
    <xf numFmtId="0" fontId="108" fillId="28" borderId="47" xfId="0" applyFont="1" applyFill="1" applyBorder="1" applyAlignment="1" applyProtection="1">
      <alignment vertical="center" wrapText="1"/>
      <protection locked="0"/>
    </xf>
    <xf numFmtId="0" fontId="108" fillId="28" borderId="48" xfId="0" applyFont="1" applyFill="1" applyBorder="1" applyAlignment="1" applyProtection="1">
      <alignment vertical="center" wrapText="1"/>
      <protection locked="0"/>
    </xf>
    <xf numFmtId="0" fontId="108" fillId="28" borderId="49" xfId="0" applyFont="1" applyFill="1" applyBorder="1" applyAlignment="1" applyProtection="1">
      <alignment vertical="center" wrapText="1"/>
      <protection locked="0"/>
    </xf>
    <xf numFmtId="14" fontId="110" fillId="28" borderId="47" xfId="0" applyNumberFormat="1" applyFont="1" applyFill="1" applyBorder="1" applyAlignment="1" applyProtection="1">
      <alignment vertical="center"/>
      <protection locked="0"/>
    </xf>
    <xf numFmtId="14" fontId="110" fillId="28" borderId="48" xfId="0" applyNumberFormat="1" applyFont="1" applyFill="1" applyBorder="1" applyAlignment="1" applyProtection="1">
      <alignment vertical="center"/>
      <protection locked="0"/>
    </xf>
    <xf numFmtId="14" fontId="110" fillId="28" borderId="49" xfId="0" applyNumberFormat="1" applyFont="1" applyFill="1" applyBorder="1" applyAlignment="1" applyProtection="1">
      <alignment vertical="center"/>
      <protection locked="0"/>
    </xf>
    <xf numFmtId="0" fontId="134" fillId="33" borderId="47" xfId="0" applyFont="1" applyFill="1" applyBorder="1" applyAlignment="1" applyProtection="1">
      <alignment vertical="center"/>
      <protection/>
    </xf>
    <xf numFmtId="0" fontId="134" fillId="33" borderId="48" xfId="0" applyFont="1" applyFill="1" applyBorder="1" applyAlignment="1" applyProtection="1">
      <alignment vertical="center"/>
      <protection/>
    </xf>
    <xf numFmtId="0" fontId="134" fillId="33" borderId="49" xfId="0" applyFont="1" applyFill="1" applyBorder="1" applyAlignment="1" applyProtection="1">
      <alignment vertical="center"/>
      <protection/>
    </xf>
    <xf numFmtId="0" fontId="121" fillId="0" borderId="0" xfId="0" applyFont="1" applyFill="1" applyBorder="1" applyAlignment="1" applyProtection="1">
      <alignment vertical="center" shrinkToFit="1"/>
      <protection/>
    </xf>
    <xf numFmtId="0" fontId="121" fillId="0" borderId="15" xfId="0" applyFont="1" applyFill="1" applyBorder="1" applyAlignment="1" applyProtection="1">
      <alignment vertical="center" shrinkToFit="1"/>
      <protection/>
    </xf>
    <xf numFmtId="0" fontId="70" fillId="33" borderId="26" xfId="43" applyFont="1" applyFill="1" applyBorder="1" applyAlignment="1" applyProtection="1">
      <alignment horizontal="center" vertical="center"/>
      <protection locked="0"/>
    </xf>
    <xf numFmtId="0" fontId="123" fillId="33" borderId="35" xfId="0" applyFont="1" applyFill="1" applyBorder="1" applyAlignment="1" applyProtection="1">
      <alignment horizontal="center" vertical="center" wrapText="1"/>
      <protection/>
    </xf>
    <xf numFmtId="0" fontId="123" fillId="33" borderId="43" xfId="0" applyFont="1" applyFill="1" applyBorder="1" applyAlignment="1" applyProtection="1">
      <alignment horizontal="center" vertical="center" wrapText="1"/>
      <protection/>
    </xf>
    <xf numFmtId="5" fontId="118" fillId="37" borderId="53" xfId="0" applyNumberFormat="1" applyFont="1" applyFill="1" applyBorder="1" applyAlignment="1" applyProtection="1">
      <alignment horizontal="center" vertical="center" wrapText="1"/>
      <protection/>
    </xf>
    <xf numFmtId="14" fontId="123" fillId="33" borderId="35" xfId="0" applyNumberFormat="1" applyFont="1" applyFill="1" applyBorder="1" applyAlignment="1" applyProtection="1">
      <alignment horizontal="center" vertical="center" wrapText="1"/>
      <protection/>
    </xf>
    <xf numFmtId="14" fontId="123" fillId="33" borderId="43" xfId="0" applyNumberFormat="1" applyFont="1" applyFill="1" applyBorder="1" applyAlignment="1" applyProtection="1">
      <alignment horizontal="center" vertical="center" wrapText="1"/>
      <protection/>
    </xf>
    <xf numFmtId="49" fontId="118" fillId="38" borderId="35" xfId="0" applyNumberFormat="1" applyFont="1" applyFill="1" applyBorder="1" applyAlignment="1" applyProtection="1">
      <alignment horizontal="center" vertical="center" wrapText="1"/>
      <protection/>
    </xf>
    <xf numFmtId="49" fontId="118" fillId="38" borderId="43" xfId="0" applyNumberFormat="1" applyFont="1" applyFill="1" applyBorder="1" applyAlignment="1" applyProtection="1">
      <alignment horizontal="center" vertical="center" wrapText="1"/>
      <protection/>
    </xf>
    <xf numFmtId="0" fontId="118" fillId="38" borderId="35" xfId="0" applyFont="1" applyFill="1" applyBorder="1" applyAlignment="1" applyProtection="1">
      <alignment horizontal="center" vertical="center" wrapText="1"/>
      <protection/>
    </xf>
    <xf numFmtId="0" fontId="118" fillId="38" borderId="43" xfId="0" applyFont="1" applyFill="1" applyBorder="1" applyAlignment="1" applyProtection="1">
      <alignment horizontal="center" vertical="center" wrapText="1"/>
      <protection/>
    </xf>
    <xf numFmtId="0" fontId="4" fillId="37" borderId="0" xfId="0" applyFont="1" applyFill="1" applyAlignment="1" applyProtection="1">
      <alignment horizontal="center" vertical="center" wrapText="1"/>
      <protection/>
    </xf>
    <xf numFmtId="0" fontId="118" fillId="38" borderId="35" xfId="0" applyNumberFormat="1" applyFont="1" applyFill="1" applyBorder="1" applyAlignment="1" applyProtection="1">
      <alignment horizontal="center" vertical="center" wrapText="1"/>
      <protection/>
    </xf>
    <xf numFmtId="0" fontId="118" fillId="38" borderId="43" xfId="0" applyNumberFormat="1" applyFont="1" applyFill="1" applyBorder="1" applyAlignment="1" applyProtection="1">
      <alignment horizontal="center" vertical="center" wrapText="1"/>
      <protection/>
    </xf>
    <xf numFmtId="0" fontId="123" fillId="33" borderId="34" xfId="0" applyFont="1" applyFill="1" applyBorder="1" applyAlignment="1" applyProtection="1">
      <alignment horizontal="center" vertical="center" wrapText="1"/>
      <protection/>
    </xf>
    <xf numFmtId="191" fontId="135" fillId="0" borderId="54" xfId="0" applyNumberFormat="1" applyFont="1" applyBorder="1" applyAlignment="1">
      <alignment vertical="center" wrapText="1"/>
    </xf>
    <xf numFmtId="191" fontId="135" fillId="0" borderId="0" xfId="0" applyNumberFormat="1" applyFont="1" applyBorder="1" applyAlignment="1">
      <alignment vertical="center" wrapText="1"/>
    </xf>
    <xf numFmtId="0" fontId="80" fillId="0" borderId="23" xfId="0" applyFont="1" applyBorder="1" applyAlignment="1">
      <alignment vertical="center" wrapText="1"/>
    </xf>
    <xf numFmtId="0" fontId="80" fillId="0" borderId="24" xfId="0" applyFont="1" applyBorder="1" applyAlignment="1">
      <alignment vertical="center" wrapText="1"/>
    </xf>
    <xf numFmtId="0" fontId="80" fillId="0" borderId="25" xfId="0" applyFont="1" applyBorder="1" applyAlignment="1">
      <alignment vertical="center" wrapText="1"/>
    </xf>
    <xf numFmtId="195" fontId="98" fillId="0" borderId="22" xfId="0" applyNumberFormat="1" applyFont="1" applyFill="1" applyBorder="1" applyAlignment="1">
      <alignment horizontal="center" vertical="center"/>
    </xf>
    <xf numFmtId="0" fontId="93" fillId="0" borderId="19" xfId="0" applyFont="1" applyBorder="1" applyAlignment="1">
      <alignment vertical="center"/>
    </xf>
    <xf numFmtId="0" fontId="93" fillId="0" borderId="20" xfId="0" applyFont="1" applyBorder="1" applyAlignment="1">
      <alignment vertical="center"/>
    </xf>
    <xf numFmtId="0" fontId="93" fillId="0" borderId="21" xfId="0" applyFont="1" applyBorder="1" applyAlignment="1">
      <alignment vertical="center"/>
    </xf>
    <xf numFmtId="14" fontId="0" fillId="0" borderId="22" xfId="0" applyNumberFormat="1" applyFont="1" applyBorder="1" applyAlignment="1">
      <alignment vertical="center" wrapText="1"/>
    </xf>
    <xf numFmtId="0" fontId="0" fillId="0" borderId="22" xfId="0" applyFont="1" applyBorder="1" applyAlignment="1">
      <alignment vertical="center" wrapText="1"/>
    </xf>
    <xf numFmtId="0" fontId="86" fillId="0" borderId="22" xfId="0" applyFont="1" applyFill="1" applyBorder="1" applyAlignment="1">
      <alignment horizontal="center" vertical="center" wrapText="1"/>
    </xf>
    <xf numFmtId="0" fontId="80" fillId="0" borderId="22" xfId="0" applyFont="1" applyBorder="1" applyAlignment="1">
      <alignment horizontal="left" vertical="center" wrapText="1"/>
    </xf>
    <xf numFmtId="0" fontId="93" fillId="0" borderId="38" xfId="0" applyFont="1" applyBorder="1" applyAlignment="1">
      <alignment vertical="top" wrapText="1"/>
    </xf>
    <xf numFmtId="0" fontId="93" fillId="0" borderId="40" xfId="0" applyFont="1" applyBorder="1" applyAlignment="1">
      <alignment vertical="top" wrapText="1"/>
    </xf>
    <xf numFmtId="0" fontId="93" fillId="0" borderId="16" xfId="0" applyFont="1" applyBorder="1" applyAlignment="1">
      <alignment vertical="top" wrapText="1"/>
    </xf>
    <xf numFmtId="0" fontId="93" fillId="0" borderId="15" xfId="0" applyFont="1" applyBorder="1" applyAlignment="1">
      <alignment vertical="top" wrapText="1"/>
    </xf>
    <xf numFmtId="0" fontId="93" fillId="0" borderId="33" xfId="0" applyFont="1" applyBorder="1" applyAlignment="1">
      <alignment vertical="top" wrapText="1"/>
    </xf>
    <xf numFmtId="0" fontId="93" fillId="0" borderId="18" xfId="0" applyFont="1" applyBorder="1" applyAlignment="1">
      <alignment vertical="top" wrapText="1"/>
    </xf>
    <xf numFmtId="0" fontId="136" fillId="0" borderId="0" xfId="0" applyFont="1" applyAlignment="1">
      <alignment horizontal="center" vertical="center"/>
    </xf>
    <xf numFmtId="0" fontId="136" fillId="0" borderId="17" xfId="0" applyFont="1" applyBorder="1" applyAlignment="1">
      <alignment horizontal="center" vertical="center"/>
    </xf>
    <xf numFmtId="0" fontId="0" fillId="0" borderId="47" xfId="0" applyFont="1" applyBorder="1" applyAlignment="1">
      <alignment horizontal="center" vertical="center" shrinkToFit="1"/>
    </xf>
    <xf numFmtId="0" fontId="0" fillId="0" borderId="49" xfId="0" applyFont="1" applyBorder="1" applyAlignment="1">
      <alignment horizontal="center" vertical="center" shrinkToFit="1"/>
    </xf>
    <xf numFmtId="191" fontId="93" fillId="0" borderId="38" xfId="0" applyNumberFormat="1" applyFont="1" applyBorder="1" applyAlignment="1">
      <alignment vertical="top" wrapText="1"/>
    </xf>
    <xf numFmtId="191" fontId="93" fillId="0" borderId="40" xfId="0" applyNumberFormat="1" applyFont="1" applyBorder="1" applyAlignment="1">
      <alignment vertical="top" wrapText="1"/>
    </xf>
    <xf numFmtId="191" fontId="93" fillId="0" borderId="16" xfId="0" applyNumberFormat="1" applyFont="1" applyBorder="1" applyAlignment="1">
      <alignment vertical="top" wrapText="1"/>
    </xf>
    <xf numFmtId="191" fontId="93" fillId="0" borderId="15" xfId="0" applyNumberFormat="1" applyFont="1" applyBorder="1" applyAlignment="1">
      <alignment vertical="top" wrapText="1"/>
    </xf>
    <xf numFmtId="191" fontId="93" fillId="0" borderId="33" xfId="0" applyNumberFormat="1" applyFont="1" applyBorder="1" applyAlignment="1">
      <alignment vertical="top" wrapText="1"/>
    </xf>
    <xf numFmtId="191" fontId="93" fillId="0" borderId="18" xfId="0" applyNumberFormat="1" applyFont="1" applyBorder="1" applyAlignment="1">
      <alignment vertical="top" wrapText="1"/>
    </xf>
    <xf numFmtId="190" fontId="137" fillId="0" borderId="38" xfId="0" applyNumberFormat="1" applyFont="1" applyBorder="1" applyAlignment="1">
      <alignment vertical="center"/>
    </xf>
    <xf numFmtId="190" fontId="137" fillId="0" borderId="39" xfId="0" applyNumberFormat="1" applyFont="1" applyBorder="1" applyAlignment="1">
      <alignment vertical="center"/>
    </xf>
    <xf numFmtId="190" fontId="137" fillId="0" borderId="33" xfId="0" applyNumberFormat="1" applyFont="1" applyBorder="1" applyAlignment="1">
      <alignment vertical="center"/>
    </xf>
    <xf numFmtId="190" fontId="137" fillId="0" borderId="17" xfId="0" applyNumberFormat="1" applyFont="1" applyBorder="1" applyAlignment="1">
      <alignment vertical="center"/>
    </xf>
    <xf numFmtId="0" fontId="86" fillId="0" borderId="40" xfId="0" applyFont="1" applyBorder="1" applyAlignment="1">
      <alignment horizontal="left" vertical="center" wrapText="1"/>
    </xf>
    <xf numFmtId="0" fontId="86" fillId="0" borderId="18" xfId="0" applyFont="1" applyBorder="1" applyAlignment="1">
      <alignment horizontal="left" vertical="center" wrapText="1"/>
    </xf>
    <xf numFmtId="0" fontId="101" fillId="0" borderId="22" xfId="0" applyFont="1" applyBorder="1" applyAlignment="1">
      <alignment horizontal="center" vertical="center" wrapText="1"/>
    </xf>
    <xf numFmtId="0" fontId="101" fillId="0" borderId="49" xfId="0" applyFont="1" applyBorder="1" applyAlignment="1">
      <alignment horizontal="center" vertical="center" wrapText="1"/>
    </xf>
    <xf numFmtId="191" fontId="93" fillId="0" borderId="39" xfId="0" applyNumberFormat="1" applyFont="1" applyBorder="1" applyAlignment="1">
      <alignment vertical="top" wrapText="1"/>
    </xf>
    <xf numFmtId="191" fontId="93" fillId="0" borderId="0" xfId="0" applyNumberFormat="1" applyFont="1" applyBorder="1" applyAlignment="1">
      <alignment vertical="top" wrapText="1"/>
    </xf>
    <xf numFmtId="191" fontId="93" fillId="0" borderId="17" xfId="0" applyNumberFormat="1"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66675</xdr:rowOff>
    </xdr:from>
    <xdr:to>
      <xdr:col>1</xdr:col>
      <xdr:colOff>638175</xdr:colOff>
      <xdr:row>2</xdr:row>
      <xdr:rowOff>228600</xdr:rowOff>
    </xdr:to>
    <xdr:sp>
      <xdr:nvSpPr>
        <xdr:cNvPr id="1" name="正方形/長方形 1"/>
        <xdr:cNvSpPr>
          <a:spLocks/>
        </xdr:cNvSpPr>
      </xdr:nvSpPr>
      <xdr:spPr>
        <a:xfrm>
          <a:off x="457200" y="504825"/>
          <a:ext cx="419100" cy="1619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nkankyo.com/admission.php" TargetMode="External" /><Relationship Id="rId2" Type="http://schemas.openxmlformats.org/officeDocument/2006/relationships/hyperlink" Target="mailto:nyukai@junkankyo.com?subject=&#12304;&#26045;&#35373;&#21517;&#12434;&#12372;&#20837;&#21147;&#12367;&#12384;&#12373;&#12356;&#12305;&#20837;&#20250;&#30003;&#12375;&#36796;&#1241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I34"/>
  <sheetViews>
    <sheetView showGridLines="0" showRowColHeaders="0" zoomScalePageLayoutView="0" workbookViewId="0" topLeftCell="A1">
      <selection activeCell="E2" sqref="E2"/>
    </sheetView>
  </sheetViews>
  <sheetFormatPr defaultColWidth="9.140625" defaultRowHeight="15"/>
  <cols>
    <col min="1" max="2" width="2.57421875" style="0" customWidth="1"/>
    <col min="3" max="3" width="3.140625" style="1" customWidth="1"/>
    <col min="4" max="4" width="10.140625" style="1" customWidth="1"/>
    <col min="5" max="7" width="16.8515625" style="1" customWidth="1"/>
    <col min="8" max="8" width="14.421875" style="1" customWidth="1"/>
    <col min="9" max="9" width="2.7109375" style="0" customWidth="1"/>
  </cols>
  <sheetData>
    <row r="1" ht="9" customHeight="1" thickBot="1">
      <c r="A1" s="213"/>
    </row>
    <row r="2" spans="2:9" ht="25.5" customHeight="1" thickBot="1">
      <c r="B2" s="285" t="s">
        <v>67</v>
      </c>
      <c r="C2" s="285"/>
      <c r="D2" s="285"/>
      <c r="E2" s="212" t="s">
        <v>115</v>
      </c>
      <c r="F2" s="212" t="s">
        <v>116</v>
      </c>
      <c r="G2" s="212" t="s">
        <v>117</v>
      </c>
      <c r="H2" s="286" t="s">
        <v>400</v>
      </c>
      <c r="I2" s="286"/>
    </row>
    <row r="3" ht="9.75" customHeight="1" thickBot="1"/>
    <row r="4" spans="2:9" ht="30" customHeight="1">
      <c r="B4" s="287" t="s">
        <v>445</v>
      </c>
      <c r="C4" s="288"/>
      <c r="D4" s="288"/>
      <c r="E4" s="288"/>
      <c r="F4" s="288"/>
      <c r="G4" s="288"/>
      <c r="H4" s="288"/>
      <c r="I4" s="289"/>
    </row>
    <row r="5" spans="2:9" ht="9" customHeight="1">
      <c r="B5" s="5"/>
      <c r="C5" s="7"/>
      <c r="D5" s="7"/>
      <c r="E5" s="7"/>
      <c r="F5" s="7"/>
      <c r="G5" s="7"/>
      <c r="H5" s="7"/>
      <c r="I5" s="6"/>
    </row>
    <row r="6" spans="2:9" ht="25.5" customHeight="1">
      <c r="B6" s="5"/>
      <c r="C6" s="76">
        <v>1</v>
      </c>
      <c r="D6" s="283" t="s">
        <v>118</v>
      </c>
      <c r="E6" s="283"/>
      <c r="F6" s="283"/>
      <c r="G6" s="283"/>
      <c r="H6" s="283"/>
      <c r="I6" s="6"/>
    </row>
    <row r="7" spans="2:9" ht="38.25" customHeight="1">
      <c r="B7" s="5"/>
      <c r="C7" s="76">
        <v>2</v>
      </c>
      <c r="D7" s="283" t="s">
        <v>394</v>
      </c>
      <c r="E7" s="283"/>
      <c r="F7" s="283"/>
      <c r="G7" s="283"/>
      <c r="H7" s="283"/>
      <c r="I7" s="6"/>
    </row>
    <row r="8" spans="2:9" ht="38.25" customHeight="1">
      <c r="B8" s="5"/>
      <c r="C8" s="76">
        <v>3</v>
      </c>
      <c r="D8" s="283" t="s">
        <v>378</v>
      </c>
      <c r="E8" s="283"/>
      <c r="F8" s="283"/>
      <c r="G8" s="283"/>
      <c r="H8" s="283"/>
      <c r="I8" s="6"/>
    </row>
    <row r="9" spans="2:9" ht="51" customHeight="1">
      <c r="B9" s="5"/>
      <c r="C9" s="76">
        <v>4</v>
      </c>
      <c r="D9" s="283" t="s">
        <v>395</v>
      </c>
      <c r="E9" s="283"/>
      <c r="F9" s="283"/>
      <c r="G9" s="283"/>
      <c r="H9" s="283"/>
      <c r="I9" s="6"/>
    </row>
    <row r="10" spans="2:9" ht="55.5" customHeight="1">
      <c r="B10" s="5"/>
      <c r="C10" s="76">
        <v>5</v>
      </c>
      <c r="D10" s="283" t="s">
        <v>399</v>
      </c>
      <c r="E10" s="283"/>
      <c r="F10" s="283"/>
      <c r="G10" s="283"/>
      <c r="H10" s="283"/>
      <c r="I10" s="6"/>
    </row>
    <row r="11" spans="2:9" ht="51" customHeight="1">
      <c r="B11" s="5"/>
      <c r="C11" s="76">
        <v>6</v>
      </c>
      <c r="D11" s="283" t="s">
        <v>402</v>
      </c>
      <c r="E11" s="283"/>
      <c r="F11" s="283"/>
      <c r="G11" s="283"/>
      <c r="H11" s="283"/>
      <c r="I11" s="6"/>
    </row>
    <row r="12" spans="2:9" ht="9.75" customHeight="1">
      <c r="B12" s="5"/>
      <c r="C12" s="76"/>
      <c r="D12" s="77"/>
      <c r="E12" s="77"/>
      <c r="F12" s="77"/>
      <c r="G12" s="77"/>
      <c r="H12" s="77"/>
      <c r="I12" s="6"/>
    </row>
    <row r="13" spans="2:9" ht="13.5">
      <c r="B13" s="5"/>
      <c r="C13" s="76"/>
      <c r="D13" s="283" t="s">
        <v>69</v>
      </c>
      <c r="E13" s="283"/>
      <c r="F13" s="283"/>
      <c r="G13" s="283"/>
      <c r="H13" s="283"/>
      <c r="I13" s="6"/>
    </row>
    <row r="14" spans="2:9" ht="23.25" customHeight="1">
      <c r="B14" s="5"/>
      <c r="C14" s="8"/>
      <c r="D14" s="284" t="s">
        <v>68</v>
      </c>
      <c r="E14" s="284"/>
      <c r="F14" s="284"/>
      <c r="G14" s="284"/>
      <c r="H14" s="284"/>
      <c r="I14" s="6"/>
    </row>
    <row r="15" spans="2:9" ht="14.25">
      <c r="B15" s="5"/>
      <c r="C15" s="8"/>
      <c r="D15" s="9"/>
      <c r="E15" s="9"/>
      <c r="F15" s="9"/>
      <c r="G15" s="9"/>
      <c r="H15" s="9"/>
      <c r="I15" s="6"/>
    </row>
    <row r="16" spans="2:9" ht="14.25">
      <c r="B16" s="5"/>
      <c r="C16" s="8"/>
      <c r="D16" s="283" t="s">
        <v>71</v>
      </c>
      <c r="E16" s="283"/>
      <c r="F16" s="283"/>
      <c r="G16" s="283"/>
      <c r="H16" s="283"/>
      <c r="I16" s="6"/>
    </row>
    <row r="17" spans="2:9" ht="23.25" customHeight="1">
      <c r="B17" s="5"/>
      <c r="C17" s="8"/>
      <c r="D17" s="284" t="s">
        <v>70</v>
      </c>
      <c r="E17" s="284"/>
      <c r="F17" s="284"/>
      <c r="G17" s="284"/>
      <c r="H17" s="284"/>
      <c r="I17" s="6"/>
    </row>
    <row r="18" spans="2:9" ht="9" customHeight="1" thickBot="1">
      <c r="B18" s="10"/>
      <c r="C18" s="11"/>
      <c r="D18" s="12"/>
      <c r="E18" s="12"/>
      <c r="F18" s="12"/>
      <c r="G18" s="12"/>
      <c r="H18" s="12"/>
      <c r="I18" s="13"/>
    </row>
    <row r="19" spans="3:8" ht="14.25">
      <c r="C19" s="2"/>
      <c r="D19" s="3"/>
      <c r="E19" s="3"/>
      <c r="F19" s="3"/>
      <c r="G19" s="3"/>
      <c r="H19" s="3"/>
    </row>
    <row r="20" spans="3:8" ht="14.25">
      <c r="C20" s="4"/>
      <c r="D20" s="3"/>
      <c r="E20" s="3"/>
      <c r="F20" s="3"/>
      <c r="G20" s="3"/>
      <c r="H20" s="3"/>
    </row>
    <row r="21" spans="3:8" ht="14.25">
      <c r="C21" s="4"/>
      <c r="D21" s="3"/>
      <c r="E21" s="3"/>
      <c r="F21" s="3"/>
      <c r="G21" s="3"/>
      <c r="H21" s="3"/>
    </row>
    <row r="22" spans="3:8" ht="14.25">
      <c r="C22" s="4"/>
      <c r="D22" s="3"/>
      <c r="E22" s="3"/>
      <c r="F22" s="3"/>
      <c r="G22" s="3"/>
      <c r="H22" s="3"/>
    </row>
    <row r="23" spans="3:8" ht="14.25">
      <c r="C23" s="4"/>
      <c r="D23" s="3"/>
      <c r="E23" s="3"/>
      <c r="F23" s="3"/>
      <c r="G23" s="3"/>
      <c r="H23" s="3"/>
    </row>
    <row r="24" spans="3:8" ht="14.25">
      <c r="C24" s="4"/>
      <c r="D24" s="3"/>
      <c r="E24" s="3"/>
      <c r="F24" s="3"/>
      <c r="G24" s="3"/>
      <c r="H24" s="3"/>
    </row>
    <row r="25" spans="3:8" ht="14.25">
      <c r="C25" s="4"/>
      <c r="D25" s="3"/>
      <c r="E25" s="3"/>
      <c r="F25" s="3"/>
      <c r="G25" s="3"/>
      <c r="H25" s="3"/>
    </row>
    <row r="26" spans="3:8" ht="14.25">
      <c r="C26" s="4"/>
      <c r="D26" s="3"/>
      <c r="E26" s="3"/>
      <c r="F26" s="3"/>
      <c r="G26" s="3"/>
      <c r="H26" s="3"/>
    </row>
    <row r="27" spans="3:8" ht="14.25">
      <c r="C27" s="4"/>
      <c r="D27" s="3"/>
      <c r="E27" s="3"/>
      <c r="F27" s="3"/>
      <c r="G27" s="3"/>
      <c r="H27" s="3"/>
    </row>
    <row r="28" spans="3:8" ht="14.25">
      <c r="C28" s="4"/>
      <c r="D28" s="3"/>
      <c r="E28" s="3"/>
      <c r="F28" s="3"/>
      <c r="G28" s="3"/>
      <c r="H28" s="3"/>
    </row>
    <row r="29" spans="3:8" ht="14.25">
      <c r="C29" s="4"/>
      <c r="D29" s="3"/>
      <c r="E29" s="3"/>
      <c r="F29" s="3"/>
      <c r="G29" s="3"/>
      <c r="H29" s="3"/>
    </row>
    <row r="30" spans="3:8" ht="14.25">
      <c r="C30" s="4"/>
      <c r="D30" s="3"/>
      <c r="E30" s="3"/>
      <c r="F30" s="3"/>
      <c r="G30" s="3"/>
      <c r="H30" s="3"/>
    </row>
    <row r="31" spans="3:8" ht="14.25">
      <c r="C31" s="4"/>
      <c r="D31" s="3"/>
      <c r="E31" s="3"/>
      <c r="F31" s="3"/>
      <c r="G31" s="3"/>
      <c r="H31" s="3"/>
    </row>
    <row r="32" spans="3:8" ht="14.25">
      <c r="C32" s="4"/>
      <c r="D32" s="3"/>
      <c r="E32" s="3"/>
      <c r="F32" s="3"/>
      <c r="G32" s="3"/>
      <c r="H32" s="3"/>
    </row>
    <row r="33" spans="3:8" ht="14.25">
      <c r="C33" s="4"/>
      <c r="D33" s="3"/>
      <c r="E33" s="3"/>
      <c r="F33" s="3"/>
      <c r="G33" s="3"/>
      <c r="H33" s="3"/>
    </row>
    <row r="34" spans="3:8" ht="14.25">
      <c r="C34" s="4"/>
      <c r="D34" s="3"/>
      <c r="E34" s="3"/>
      <c r="F34" s="3"/>
      <c r="G34" s="3"/>
      <c r="H34" s="3"/>
    </row>
  </sheetData>
  <sheetProtection selectLockedCells="1"/>
  <mergeCells count="13">
    <mergeCell ref="D14:H14"/>
    <mergeCell ref="D16:H16"/>
    <mergeCell ref="D6:H6"/>
    <mergeCell ref="D7:H7"/>
    <mergeCell ref="D8:H8"/>
    <mergeCell ref="D9:H9"/>
    <mergeCell ref="D17:H17"/>
    <mergeCell ref="B2:D2"/>
    <mergeCell ref="H2:I2"/>
    <mergeCell ref="B4:I4"/>
    <mergeCell ref="D10:H10"/>
    <mergeCell ref="D11:H11"/>
    <mergeCell ref="D13:H13"/>
  </mergeCells>
  <hyperlinks>
    <hyperlink ref="D14" r:id="rId1" display="http://www.junkankyo.com/admission.php"/>
    <hyperlink ref="D17" r:id="rId2" display="nyukai@junkankyo.com"/>
    <hyperlink ref="E2" location="個人情報保護方針!E2" display="個人情報保護方針"/>
    <hyperlink ref="F2" location="所属情報入力!I8" display="所属情報入力"/>
    <hyperlink ref="G2" location="個人情報入力!B8" display="個人情報入力"/>
    <hyperlink ref="H2:I2" location="レポート!F2" display="レポート作成"/>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4"/>
  <dimension ref="A1:I34"/>
  <sheetViews>
    <sheetView showGridLines="0" showRowColHeaders="0" zoomScalePageLayoutView="0" workbookViewId="0" topLeftCell="A1">
      <selection activeCell="F2" sqref="F2"/>
    </sheetView>
  </sheetViews>
  <sheetFormatPr defaultColWidth="9.140625" defaultRowHeight="15"/>
  <cols>
    <col min="1" max="1" width="2.57421875" style="25" customWidth="1"/>
    <col min="2" max="2" width="3.7109375" style="25" customWidth="1"/>
    <col min="3" max="3" width="1.8515625" style="203" customWidth="1"/>
    <col min="4" max="4" width="10.140625" style="203" customWidth="1"/>
    <col min="5" max="7" width="16.8515625" style="203" customWidth="1"/>
    <col min="8" max="8" width="14.421875" style="203" customWidth="1"/>
    <col min="9" max="9" width="2.7109375" style="25" customWidth="1"/>
    <col min="10" max="16384" width="9.00390625" style="25" customWidth="1"/>
  </cols>
  <sheetData>
    <row r="1" ht="9" customHeight="1" thickBot="1">
      <c r="A1" s="213"/>
    </row>
    <row r="2" spans="2:9" ht="25.5" customHeight="1" thickBot="1">
      <c r="B2" s="286" t="s">
        <v>67</v>
      </c>
      <c r="C2" s="286"/>
      <c r="D2" s="286"/>
      <c r="E2" s="214" t="s">
        <v>115</v>
      </c>
      <c r="F2" s="212" t="s">
        <v>116</v>
      </c>
      <c r="G2" s="212" t="s">
        <v>117</v>
      </c>
      <c r="H2" s="286" t="s">
        <v>400</v>
      </c>
      <c r="I2" s="286"/>
    </row>
    <row r="3" ht="9.75" customHeight="1" thickBot="1"/>
    <row r="4" spans="2:9" ht="30" customHeight="1">
      <c r="B4" s="294" t="s">
        <v>119</v>
      </c>
      <c r="C4" s="295"/>
      <c r="D4" s="295"/>
      <c r="E4" s="295"/>
      <c r="F4" s="295"/>
      <c r="G4" s="295"/>
      <c r="H4" s="295"/>
      <c r="I4" s="296"/>
    </row>
    <row r="5" spans="2:9" ht="9" customHeight="1">
      <c r="B5" s="204"/>
      <c r="C5" s="205"/>
      <c r="D5" s="205"/>
      <c r="E5" s="205"/>
      <c r="F5" s="205"/>
      <c r="G5" s="205"/>
      <c r="H5" s="205"/>
      <c r="I5" s="87"/>
    </row>
    <row r="6" spans="2:9" ht="17.25" customHeight="1">
      <c r="B6" s="206">
        <v>1</v>
      </c>
      <c r="C6" s="291" t="s">
        <v>120</v>
      </c>
      <c r="D6" s="291"/>
      <c r="E6" s="291"/>
      <c r="F6" s="291"/>
      <c r="G6" s="291"/>
      <c r="H6" s="291"/>
      <c r="I6" s="87"/>
    </row>
    <row r="7" spans="2:9" ht="60" customHeight="1">
      <c r="B7" s="204"/>
      <c r="C7" s="293" t="s">
        <v>121</v>
      </c>
      <c r="D7" s="293"/>
      <c r="E7" s="293"/>
      <c r="F7" s="293"/>
      <c r="G7" s="293"/>
      <c r="H7" s="293"/>
      <c r="I7" s="87"/>
    </row>
    <row r="8" spans="2:9" ht="45.75" customHeight="1">
      <c r="B8" s="204"/>
      <c r="C8" s="293" t="s">
        <v>123</v>
      </c>
      <c r="D8" s="297"/>
      <c r="E8" s="297"/>
      <c r="F8" s="297"/>
      <c r="G8" s="297"/>
      <c r="H8" s="297"/>
      <c r="I8" s="87"/>
    </row>
    <row r="9" spans="2:9" ht="50.25" customHeight="1">
      <c r="B9" s="204"/>
      <c r="C9" s="293" t="s">
        <v>124</v>
      </c>
      <c r="D9" s="297"/>
      <c r="E9" s="297"/>
      <c r="F9" s="297"/>
      <c r="G9" s="297"/>
      <c r="H9" s="297"/>
      <c r="I9" s="87"/>
    </row>
    <row r="10" spans="2:9" ht="17.25" customHeight="1">
      <c r="B10" s="206">
        <v>2</v>
      </c>
      <c r="C10" s="291" t="s">
        <v>122</v>
      </c>
      <c r="D10" s="291"/>
      <c r="E10" s="291"/>
      <c r="F10" s="291"/>
      <c r="G10" s="291"/>
      <c r="H10" s="291"/>
      <c r="I10" s="87"/>
    </row>
    <row r="11" spans="2:9" ht="38.25" customHeight="1">
      <c r="B11" s="204"/>
      <c r="C11" s="293" t="s">
        <v>125</v>
      </c>
      <c r="D11" s="293"/>
      <c r="E11" s="293"/>
      <c r="F11" s="293"/>
      <c r="G11" s="293"/>
      <c r="H11" s="293"/>
      <c r="I11" s="87"/>
    </row>
    <row r="12" spans="2:9" ht="31.5" customHeight="1">
      <c r="B12" s="206">
        <v>3</v>
      </c>
      <c r="C12" s="291" t="s">
        <v>126</v>
      </c>
      <c r="D12" s="291"/>
      <c r="E12" s="291"/>
      <c r="F12" s="291"/>
      <c r="G12" s="291"/>
      <c r="H12" s="291"/>
      <c r="I12" s="87"/>
    </row>
    <row r="13" spans="2:9" ht="38.25" customHeight="1">
      <c r="B13" s="204"/>
      <c r="C13" s="293" t="s">
        <v>127</v>
      </c>
      <c r="D13" s="293"/>
      <c r="E13" s="293"/>
      <c r="F13" s="293"/>
      <c r="G13" s="293"/>
      <c r="H13" s="293"/>
      <c r="I13" s="87"/>
    </row>
    <row r="14" spans="2:9" ht="17.25" customHeight="1">
      <c r="B14" s="206">
        <v>4</v>
      </c>
      <c r="C14" s="291" t="s">
        <v>128</v>
      </c>
      <c r="D14" s="291"/>
      <c r="E14" s="291"/>
      <c r="F14" s="291"/>
      <c r="G14" s="291"/>
      <c r="H14" s="291"/>
      <c r="I14" s="87"/>
    </row>
    <row r="15" spans="2:9" ht="36" customHeight="1">
      <c r="B15" s="204"/>
      <c r="C15" s="293" t="s">
        <v>129</v>
      </c>
      <c r="D15" s="293"/>
      <c r="E15" s="293"/>
      <c r="F15" s="293"/>
      <c r="G15" s="293"/>
      <c r="H15" s="293"/>
      <c r="I15" s="87"/>
    </row>
    <row r="16" spans="2:9" ht="17.25" customHeight="1">
      <c r="B16" s="206">
        <v>5</v>
      </c>
      <c r="C16" s="292" t="s">
        <v>130</v>
      </c>
      <c r="D16" s="292"/>
      <c r="E16" s="292"/>
      <c r="F16" s="292"/>
      <c r="G16" s="292"/>
      <c r="H16" s="292"/>
      <c r="I16" s="87"/>
    </row>
    <row r="17" spans="2:9" ht="30.75" customHeight="1">
      <c r="B17" s="204"/>
      <c r="C17" s="293" t="s">
        <v>131</v>
      </c>
      <c r="D17" s="293"/>
      <c r="E17" s="293"/>
      <c r="F17" s="293"/>
      <c r="G17" s="293"/>
      <c r="H17" s="293"/>
      <c r="I17" s="87"/>
    </row>
    <row r="18" spans="2:9" ht="9" customHeight="1" thickBot="1">
      <c r="B18" s="88"/>
      <c r="C18" s="207"/>
      <c r="D18" s="208"/>
      <c r="E18" s="208"/>
      <c r="F18" s="208"/>
      <c r="G18" s="208"/>
      <c r="H18" s="208"/>
      <c r="I18" s="89"/>
    </row>
    <row r="19" spans="3:8" ht="14.25">
      <c r="C19" s="209"/>
      <c r="D19" s="210"/>
      <c r="E19" s="210"/>
      <c r="F19" s="210"/>
      <c r="G19" s="210"/>
      <c r="H19" s="210"/>
    </row>
    <row r="20" spans="3:8" ht="23.25" customHeight="1">
      <c r="C20" s="211"/>
      <c r="D20" s="210"/>
      <c r="E20" s="290" t="s">
        <v>403</v>
      </c>
      <c r="F20" s="290"/>
      <c r="G20" s="290"/>
      <c r="H20" s="210"/>
    </row>
    <row r="21" spans="3:8" ht="14.25">
      <c r="C21" s="211"/>
      <c r="D21" s="210"/>
      <c r="E21" s="210"/>
      <c r="F21" s="210"/>
      <c r="G21" s="210"/>
      <c r="H21" s="210"/>
    </row>
    <row r="22" spans="3:8" ht="14.25">
      <c r="C22" s="211"/>
      <c r="D22" s="210"/>
      <c r="E22" s="210"/>
      <c r="F22" s="210"/>
      <c r="G22" s="210"/>
      <c r="H22" s="210"/>
    </row>
    <row r="23" spans="3:8" ht="14.25">
      <c r="C23" s="211"/>
      <c r="D23" s="210"/>
      <c r="E23" s="210"/>
      <c r="F23" s="210"/>
      <c r="G23" s="210"/>
      <c r="H23" s="210"/>
    </row>
    <row r="24" spans="3:8" ht="14.25">
      <c r="C24" s="211"/>
      <c r="D24" s="210"/>
      <c r="E24" s="210"/>
      <c r="F24" s="210"/>
      <c r="G24" s="210"/>
      <c r="H24" s="210"/>
    </row>
    <row r="25" spans="3:8" ht="14.25">
      <c r="C25" s="211"/>
      <c r="D25" s="210"/>
      <c r="E25" s="210"/>
      <c r="F25" s="210"/>
      <c r="G25" s="210"/>
      <c r="H25" s="210"/>
    </row>
    <row r="26" spans="3:8" ht="14.25">
      <c r="C26" s="211"/>
      <c r="D26" s="210"/>
      <c r="E26" s="210"/>
      <c r="F26" s="210"/>
      <c r="G26" s="210"/>
      <c r="H26" s="210"/>
    </row>
    <row r="27" spans="3:8" ht="14.25">
      <c r="C27" s="211"/>
      <c r="D27" s="210"/>
      <c r="E27" s="210"/>
      <c r="F27" s="210"/>
      <c r="G27" s="210"/>
      <c r="H27" s="210"/>
    </row>
    <row r="28" spans="3:8" ht="14.25">
      <c r="C28" s="211"/>
      <c r="D28" s="210"/>
      <c r="E28" s="210"/>
      <c r="F28" s="210"/>
      <c r="G28" s="210"/>
      <c r="H28" s="210"/>
    </row>
    <row r="29" spans="3:8" ht="14.25">
      <c r="C29" s="211"/>
      <c r="D29" s="210"/>
      <c r="E29" s="210"/>
      <c r="F29" s="210"/>
      <c r="G29" s="210"/>
      <c r="H29" s="210"/>
    </row>
    <row r="30" spans="3:8" ht="14.25">
      <c r="C30" s="211"/>
      <c r="D30" s="210"/>
      <c r="E30" s="210"/>
      <c r="F30" s="210"/>
      <c r="G30" s="210"/>
      <c r="H30" s="210"/>
    </row>
    <row r="31" spans="3:8" ht="14.25">
      <c r="C31" s="211"/>
      <c r="D31" s="210"/>
      <c r="E31" s="210"/>
      <c r="F31" s="210"/>
      <c r="G31" s="210"/>
      <c r="H31" s="210"/>
    </row>
    <row r="32" spans="3:8" ht="14.25">
      <c r="C32" s="211"/>
      <c r="D32" s="210"/>
      <c r="E32" s="210"/>
      <c r="F32" s="210"/>
      <c r="G32" s="210"/>
      <c r="H32" s="210"/>
    </row>
    <row r="33" spans="3:8" ht="14.25">
      <c r="C33" s="211"/>
      <c r="D33" s="210"/>
      <c r="E33" s="210"/>
      <c r="F33" s="210"/>
      <c r="G33" s="210"/>
      <c r="H33" s="210"/>
    </row>
    <row r="34" spans="3:8" ht="14.25">
      <c r="C34" s="211"/>
      <c r="D34" s="210"/>
      <c r="E34" s="210"/>
      <c r="F34" s="210"/>
      <c r="G34" s="210"/>
      <c r="H34" s="210"/>
    </row>
  </sheetData>
  <sheetProtection sheet="1" objects="1" scenarios="1" selectLockedCells="1"/>
  <mergeCells count="16">
    <mergeCell ref="C7:H7"/>
    <mergeCell ref="C8:H8"/>
    <mergeCell ref="C9:H9"/>
    <mergeCell ref="C11:H11"/>
    <mergeCell ref="C13:H13"/>
    <mergeCell ref="C15:H15"/>
    <mergeCell ref="E20:G20"/>
    <mergeCell ref="B2:D2"/>
    <mergeCell ref="H2:I2"/>
    <mergeCell ref="C6:H6"/>
    <mergeCell ref="C10:H10"/>
    <mergeCell ref="C12:H12"/>
    <mergeCell ref="C14:H14"/>
    <mergeCell ref="C16:H16"/>
    <mergeCell ref="C17:H17"/>
    <mergeCell ref="B4:I4"/>
  </mergeCells>
  <hyperlinks>
    <hyperlink ref="F2" location="所属情報入力!I8" display="所属情報入力"/>
    <hyperlink ref="G2" location="個人情報入力!B8" display="個人情報入力"/>
    <hyperlink ref="H2:I2" location="レポート!F2" display="レポート作成"/>
    <hyperlink ref="B2:D2" location="ご登録の流れ!B2" display="ご登録の流れ"/>
    <hyperlink ref="E20:G20" location="所属情報入力!I8" display="同意して所属情報入力へ"/>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BJ120"/>
  <sheetViews>
    <sheetView showGridLines="0" showRowColHeaders="0" zoomScalePageLayoutView="0" workbookViewId="0" topLeftCell="A7">
      <selection activeCell="M8" sqref="M8:O8"/>
    </sheetView>
  </sheetViews>
  <sheetFormatPr defaultColWidth="5.421875" defaultRowHeight="16.5" customHeight="1"/>
  <cols>
    <col min="1" max="1" width="1.421875" style="25" customWidth="1"/>
    <col min="2" max="6" width="5.421875" style="25" customWidth="1"/>
    <col min="7" max="7" width="1.28515625" style="25" customWidth="1"/>
    <col min="8" max="11" width="5.421875" style="25" customWidth="1"/>
    <col min="12" max="12" width="1.28515625" style="25" customWidth="1"/>
    <col min="13" max="15" width="5.421875" style="25" customWidth="1"/>
    <col min="16" max="16" width="1.28515625" style="25" customWidth="1"/>
    <col min="17" max="17" width="4.140625" style="25" customWidth="1"/>
    <col min="18" max="18" width="5.421875" style="25" customWidth="1"/>
    <col min="19" max="19" width="1.28515625" style="25" customWidth="1"/>
    <col min="20" max="22" width="5.421875" style="25" customWidth="1"/>
    <col min="23" max="23" width="1.28515625" style="25" customWidth="1"/>
    <col min="24" max="24" width="2.421875" style="25" customWidth="1"/>
    <col min="25" max="25" width="8.140625" style="25" bestFit="1" customWidth="1"/>
    <col min="26" max="36" width="5.421875" style="25" customWidth="1"/>
    <col min="37" max="46" width="5.421875" style="25" bestFit="1" customWidth="1"/>
    <col min="47" max="48" width="5.421875" style="25" customWidth="1"/>
    <col min="49" max="49" width="5.421875" style="25" bestFit="1" customWidth="1"/>
    <col min="50" max="51" width="5.57421875" style="25" customWidth="1"/>
    <col min="52" max="16384" width="5.421875" style="25" customWidth="1"/>
  </cols>
  <sheetData>
    <row r="1" spans="2:62" ht="12.75" customHeight="1" hidden="1">
      <c r="B1" s="241" t="s">
        <v>217</v>
      </c>
      <c r="C1" s="241" t="s">
        <v>218</v>
      </c>
      <c r="D1" s="241" t="s">
        <v>219</v>
      </c>
      <c r="E1" s="241" t="s">
        <v>220</v>
      </c>
      <c r="F1" s="241" t="s">
        <v>221</v>
      </c>
      <c r="G1" s="241" t="s">
        <v>222</v>
      </c>
      <c r="H1" s="241" t="s">
        <v>223</v>
      </c>
      <c r="I1" s="241" t="s">
        <v>224</v>
      </c>
      <c r="J1" s="241" t="s">
        <v>225</v>
      </c>
      <c r="K1" s="241" t="s">
        <v>226</v>
      </c>
      <c r="L1" s="241" t="s">
        <v>227</v>
      </c>
      <c r="M1" s="241" t="s">
        <v>228</v>
      </c>
      <c r="N1" s="241" t="s">
        <v>229</v>
      </c>
      <c r="O1" s="241" t="s">
        <v>230</v>
      </c>
      <c r="P1" s="241" t="s">
        <v>231</v>
      </c>
      <c r="Q1" s="241" t="s">
        <v>232</v>
      </c>
      <c r="R1" s="241" t="s">
        <v>233</v>
      </c>
      <c r="S1" s="241" t="s">
        <v>234</v>
      </c>
      <c r="T1" s="241" t="s">
        <v>235</v>
      </c>
      <c r="U1" s="241" t="s">
        <v>236</v>
      </c>
      <c r="V1" s="241" t="s">
        <v>237</v>
      </c>
      <c r="W1" s="241" t="s">
        <v>238</v>
      </c>
      <c r="X1" s="241" t="s">
        <v>239</v>
      </c>
      <c r="Y1" s="241" t="s">
        <v>240</v>
      </c>
      <c r="Z1" s="241" t="s">
        <v>241</v>
      </c>
      <c r="AA1" s="241" t="s">
        <v>242</v>
      </c>
      <c r="AB1" s="241" t="s">
        <v>243</v>
      </c>
      <c r="AC1" s="241" t="s">
        <v>244</v>
      </c>
      <c r="AD1" s="241" t="s">
        <v>245</v>
      </c>
      <c r="AE1" s="241" t="s">
        <v>246</v>
      </c>
      <c r="AF1" s="241" t="s">
        <v>247</v>
      </c>
      <c r="AG1" s="241" t="s">
        <v>248</v>
      </c>
      <c r="AH1" s="241" t="s">
        <v>249</v>
      </c>
      <c r="AI1" s="241" t="s">
        <v>250</v>
      </c>
      <c r="AJ1" s="241" t="s">
        <v>251</v>
      </c>
      <c r="AK1" s="241" t="s">
        <v>252</v>
      </c>
      <c r="AL1" s="241" t="s">
        <v>252</v>
      </c>
      <c r="AM1" s="241" t="s">
        <v>252</v>
      </c>
      <c r="AN1" s="241" t="s">
        <v>252</v>
      </c>
      <c r="AO1" s="241" t="s">
        <v>252</v>
      </c>
      <c r="AP1" s="241" t="s">
        <v>252</v>
      </c>
      <c r="AQ1" s="241" t="s">
        <v>252</v>
      </c>
      <c r="AR1" s="241" t="s">
        <v>252</v>
      </c>
      <c r="AS1" s="241" t="s">
        <v>252</v>
      </c>
      <c r="AT1" s="241" t="s">
        <v>252</v>
      </c>
      <c r="AU1" s="241" t="s">
        <v>253</v>
      </c>
      <c r="AV1" s="241" t="s">
        <v>254</v>
      </c>
      <c r="AW1" s="241" t="s">
        <v>255</v>
      </c>
      <c r="AX1" s="241" t="s">
        <v>256</v>
      </c>
      <c r="AY1" s="241" t="s">
        <v>257</v>
      </c>
      <c r="AZ1" s="241" t="s">
        <v>258</v>
      </c>
      <c r="BA1" s="241" t="s">
        <v>259</v>
      </c>
      <c r="BB1" s="241" t="s">
        <v>260</v>
      </c>
      <c r="BC1" s="241" t="s">
        <v>261</v>
      </c>
      <c r="BD1" s="241" t="s">
        <v>262</v>
      </c>
      <c r="BE1" s="241" t="s">
        <v>263</v>
      </c>
      <c r="BF1" s="241" t="s">
        <v>264</v>
      </c>
      <c r="BG1" s="241" t="s">
        <v>265</v>
      </c>
      <c r="BH1" s="241" t="s">
        <v>266</v>
      </c>
      <c r="BI1" s="241" t="s">
        <v>267</v>
      </c>
      <c r="BJ1" s="241" t="s">
        <v>268</v>
      </c>
    </row>
    <row r="2" spans="2:62" ht="36.75" customHeight="1" hidden="1">
      <c r="B2" s="241" t="s">
        <v>89</v>
      </c>
      <c r="C2" s="241" t="s">
        <v>269</v>
      </c>
      <c r="D2" s="241" t="s">
        <v>270</v>
      </c>
      <c r="E2" s="241" t="s">
        <v>271</v>
      </c>
      <c r="F2" s="241" t="s">
        <v>272</v>
      </c>
      <c r="G2" s="241" t="s">
        <v>273</v>
      </c>
      <c r="H2" s="241" t="s">
        <v>274</v>
      </c>
      <c r="I2" s="241" t="s">
        <v>275</v>
      </c>
      <c r="J2" s="241" t="s">
        <v>276</v>
      </c>
      <c r="K2" s="241" t="s">
        <v>277</v>
      </c>
      <c r="L2" s="241" t="s">
        <v>278</v>
      </c>
      <c r="M2" s="241" t="s">
        <v>279</v>
      </c>
      <c r="N2" s="241" t="s">
        <v>280</v>
      </c>
      <c r="O2" s="241" t="s">
        <v>281</v>
      </c>
      <c r="P2" s="241" t="s">
        <v>282</v>
      </c>
      <c r="Q2" s="241" t="s">
        <v>283</v>
      </c>
      <c r="R2" s="241" t="s">
        <v>153</v>
      </c>
      <c r="S2" s="241" t="s">
        <v>0</v>
      </c>
      <c r="T2" s="241" t="s">
        <v>154</v>
      </c>
      <c r="U2" s="241" t="s">
        <v>155</v>
      </c>
      <c r="V2" s="241" t="s">
        <v>284</v>
      </c>
      <c r="W2" s="241" t="s">
        <v>285</v>
      </c>
      <c r="X2" s="241" t="s">
        <v>286</v>
      </c>
      <c r="Y2" s="241" t="s">
        <v>287</v>
      </c>
      <c r="Z2" s="241" t="s">
        <v>288</v>
      </c>
      <c r="AA2" s="241" t="s">
        <v>289</v>
      </c>
      <c r="AB2" s="241" t="s">
        <v>290</v>
      </c>
      <c r="AC2" s="241" t="s">
        <v>291</v>
      </c>
      <c r="AD2" s="241" t="s">
        <v>292</v>
      </c>
      <c r="AE2" s="241" t="s">
        <v>293</v>
      </c>
      <c r="AF2" s="241" t="s">
        <v>294</v>
      </c>
      <c r="AG2" s="241" t="s">
        <v>295</v>
      </c>
      <c r="AH2" s="241" t="s">
        <v>296</v>
      </c>
      <c r="AI2" s="241" t="s">
        <v>297</v>
      </c>
      <c r="AJ2" s="241" t="s">
        <v>298</v>
      </c>
      <c r="AK2" s="241" t="s">
        <v>157</v>
      </c>
      <c r="AL2" s="241" t="s">
        <v>299</v>
      </c>
      <c r="AM2" s="241" t="s">
        <v>300</v>
      </c>
      <c r="AN2" s="241" t="s">
        <v>301</v>
      </c>
      <c r="AO2" s="241" t="s">
        <v>302</v>
      </c>
      <c r="AP2" s="241" t="s">
        <v>303</v>
      </c>
      <c r="AQ2" s="241" t="s">
        <v>304</v>
      </c>
      <c r="AR2" s="241" t="s">
        <v>305</v>
      </c>
      <c r="AS2" s="241" t="s">
        <v>306</v>
      </c>
      <c r="AT2" s="241" t="s">
        <v>307</v>
      </c>
      <c r="AU2" s="241" t="s">
        <v>308</v>
      </c>
      <c r="AV2" s="241" t="s">
        <v>309</v>
      </c>
      <c r="AW2" s="241" t="s">
        <v>151</v>
      </c>
      <c r="AX2" s="241" t="s">
        <v>2</v>
      </c>
      <c r="AY2" s="241" t="s">
        <v>3</v>
      </c>
      <c r="AZ2" s="241" t="s">
        <v>310</v>
      </c>
      <c r="BA2" s="241" t="s">
        <v>311</v>
      </c>
      <c r="BB2" s="241" t="s">
        <v>312</v>
      </c>
      <c r="BC2" s="241" t="s">
        <v>313</v>
      </c>
      <c r="BD2" s="241" t="s">
        <v>314</v>
      </c>
      <c r="BE2" s="241" t="s">
        <v>315</v>
      </c>
      <c r="BF2" s="241" t="s">
        <v>316</v>
      </c>
      <c r="BG2" s="241" t="s">
        <v>317</v>
      </c>
      <c r="BH2" s="241" t="s">
        <v>318</v>
      </c>
      <c r="BI2" s="241" t="s">
        <v>319</v>
      </c>
      <c r="BJ2" s="241" t="s">
        <v>320</v>
      </c>
    </row>
    <row r="3" spans="1:58" s="22" customFormat="1" ht="16.5" customHeight="1" hidden="1">
      <c r="A3" s="22">
        <v>1</v>
      </c>
      <c r="B3" s="22">
        <f>IF(M5=TRUE,3,IF(N5=TRUE,4,IF(O5=TRUE,5,0)))</f>
        <v>0</v>
      </c>
      <c r="R3" s="22">
        <f>IF($H$14="","",TRIM($H$14))</f>
      </c>
      <c r="S3" s="22">
        <f>IF($H$12="","",TRIM($H$12))</f>
      </c>
      <c r="V3" s="22">
        <f>IF($H$17="","",$H$17)</f>
      </c>
      <c r="W3" s="22">
        <f>IF($Q$17="","",$Q$17)</f>
      </c>
      <c r="X3" s="22">
        <f>IF($H$20="","",$H$20)</f>
      </c>
      <c r="Y3" s="22">
        <f>IF($H$23="","",$H$23)</f>
      </c>
      <c r="Z3" s="22">
        <f>IF($Q$23="","",$Q$23)</f>
      </c>
      <c r="AA3" s="22">
        <f>IF($I$35="","",$I$35)</f>
      </c>
      <c r="AB3" s="22">
        <f>IF($N$35="","",$N$35)</f>
      </c>
      <c r="AC3" s="22">
        <f>IF($I$33="","",$I$33)</f>
      </c>
      <c r="AD3" s="22">
        <f>IF($N$33="","",$N$33)</f>
      </c>
      <c r="AE3" s="22">
        <f>IF($I$40="","",$I$40)</f>
      </c>
      <c r="AF3" s="22">
        <f>IF($N$40="","",$N$40)</f>
      </c>
      <c r="AG3" s="22">
        <f>IF($I$38="","",$I$38)</f>
      </c>
      <c r="AH3" s="22">
        <f>IF($N$38="","",$N$38)</f>
      </c>
      <c r="AI3" s="22">
        <f>IF($H$43="","",$H$43)</f>
      </c>
      <c r="AJ3" s="22">
        <f>IF($H$46="","",$H$46)</f>
      </c>
      <c r="AK3" s="22">
        <f>B5*1</f>
        <v>0</v>
      </c>
      <c r="AL3" s="22">
        <f aca="true" t="shared" si="0" ref="AL3:AT3">C5*1</f>
        <v>0</v>
      </c>
      <c r="AM3" s="22">
        <f t="shared" si="0"/>
        <v>0</v>
      </c>
      <c r="AN3" s="22">
        <f t="shared" si="0"/>
        <v>0</v>
      </c>
      <c r="AO3" s="22">
        <f t="shared" si="0"/>
        <v>0</v>
      </c>
      <c r="AP3" s="22">
        <f t="shared" si="0"/>
        <v>0</v>
      </c>
      <c r="AQ3" s="22">
        <f t="shared" si="0"/>
        <v>0</v>
      </c>
      <c r="AR3" s="22">
        <f t="shared" si="0"/>
        <v>0</v>
      </c>
      <c r="AS3" s="22">
        <f t="shared" si="0"/>
        <v>0</v>
      </c>
      <c r="AT3" s="22">
        <f t="shared" si="0"/>
        <v>0</v>
      </c>
      <c r="AU3" s="22">
        <f>IF($R$29="","",$R$29)</f>
      </c>
      <c r="AV3" s="22">
        <f>IF($H$49="","",$H$49)</f>
      </c>
      <c r="AW3" s="22">
        <f>$Q$60</f>
        <v>0</v>
      </c>
      <c r="AX3" s="242">
        <f>AW3*10000</f>
        <v>0</v>
      </c>
      <c r="AY3" s="22">
        <f>IF(P5=TRUE,1,IF(Q5=TRUE,2,IF(R5=TRUE,3,0)))</f>
        <v>0</v>
      </c>
      <c r="BF3" s="22">
        <f>IF($G$68="","",$G$68)</f>
      </c>
    </row>
    <row r="4" spans="2:19" s="197" customFormat="1" ht="12.75" customHeight="1" hidden="1">
      <c r="B4" s="197" t="s">
        <v>158</v>
      </c>
      <c r="C4" s="197" t="s">
        <v>159</v>
      </c>
      <c r="D4" s="197" t="s">
        <v>160</v>
      </c>
      <c r="E4" s="197" t="s">
        <v>161</v>
      </c>
      <c r="F4" s="197" t="s">
        <v>162</v>
      </c>
      <c r="G4" s="197" t="s">
        <v>163</v>
      </c>
      <c r="H4" s="197" t="s">
        <v>164</v>
      </c>
      <c r="I4" s="197" t="s">
        <v>165</v>
      </c>
      <c r="J4" s="197" t="s">
        <v>166</v>
      </c>
      <c r="K4" s="197" t="s">
        <v>167</v>
      </c>
      <c r="L4" s="197" t="s">
        <v>168</v>
      </c>
      <c r="M4" s="197" t="s">
        <v>169</v>
      </c>
      <c r="N4" s="197" t="s">
        <v>170</v>
      </c>
      <c r="O4" s="197" t="s">
        <v>171</v>
      </c>
      <c r="P4" s="197" t="s">
        <v>172</v>
      </c>
      <c r="Q4" s="197" t="s">
        <v>173</v>
      </c>
      <c r="R4" s="197" t="s">
        <v>174</v>
      </c>
      <c r="S4" s="197" t="s">
        <v>215</v>
      </c>
    </row>
    <row r="5" spans="2:19" s="197" customFormat="1" ht="12" customHeight="1" hidden="1">
      <c r="B5" s="201" t="b">
        <v>0</v>
      </c>
      <c r="C5" s="202" t="b">
        <v>0</v>
      </c>
      <c r="D5" s="201" t="b">
        <v>0</v>
      </c>
      <c r="E5" s="201" t="b">
        <v>0</v>
      </c>
      <c r="F5" s="201" t="b">
        <v>0</v>
      </c>
      <c r="G5" s="202" t="b">
        <v>0</v>
      </c>
      <c r="H5" s="201" t="b">
        <v>0</v>
      </c>
      <c r="I5" s="201" t="b">
        <v>0</v>
      </c>
      <c r="J5" s="202" t="b">
        <v>0</v>
      </c>
      <c r="K5" s="201" t="b">
        <v>0</v>
      </c>
      <c r="L5" s="201" t="b">
        <v>0</v>
      </c>
      <c r="M5" s="201" t="b">
        <v>0</v>
      </c>
      <c r="N5" s="201" t="b">
        <v>0</v>
      </c>
      <c r="O5" s="201" t="b">
        <v>0</v>
      </c>
      <c r="P5" s="201" t="b">
        <v>0</v>
      </c>
      <c r="Q5" s="201" t="b">
        <v>0</v>
      </c>
      <c r="R5" s="201" t="b">
        <v>0</v>
      </c>
      <c r="S5" s="201" t="b">
        <v>1</v>
      </c>
    </row>
    <row r="6" ht="12" customHeight="1" hidden="1"/>
    <row r="7" ht="9" customHeight="1" thickBot="1"/>
    <row r="8" spans="2:20" ht="25.5" customHeight="1" thickBot="1">
      <c r="B8" s="306" t="s">
        <v>132</v>
      </c>
      <c r="C8" s="306"/>
      <c r="D8" s="306"/>
      <c r="E8" s="306" t="s">
        <v>133</v>
      </c>
      <c r="F8" s="306"/>
      <c r="G8" s="306"/>
      <c r="H8" s="306"/>
      <c r="I8" s="307" t="s">
        <v>134</v>
      </c>
      <c r="J8" s="307"/>
      <c r="K8" s="307"/>
      <c r="L8" s="307"/>
      <c r="M8" s="306" t="s">
        <v>135</v>
      </c>
      <c r="N8" s="306"/>
      <c r="O8" s="306"/>
      <c r="P8" s="306" t="s">
        <v>400</v>
      </c>
      <c r="Q8" s="306"/>
      <c r="R8" s="306"/>
      <c r="S8" s="306"/>
      <c r="T8" s="306"/>
    </row>
    <row r="9" ht="9.75" customHeight="1"/>
    <row r="10" spans="2:25" ht="22.5" customHeight="1">
      <c r="B10" s="345" t="s">
        <v>79</v>
      </c>
      <c r="C10" s="346"/>
      <c r="D10" s="346"/>
      <c r="E10" s="346"/>
      <c r="F10" s="346"/>
      <c r="G10" s="346"/>
      <c r="H10" s="346"/>
      <c r="I10" s="346"/>
      <c r="J10" s="346"/>
      <c r="K10" s="346"/>
      <c r="L10" s="346"/>
      <c r="M10" s="346"/>
      <c r="N10" s="346"/>
      <c r="O10" s="346"/>
      <c r="P10" s="346"/>
      <c r="Q10" s="346"/>
      <c r="R10" s="346"/>
      <c r="S10" s="346"/>
      <c r="T10" s="346"/>
      <c r="U10" s="346"/>
      <c r="V10" s="346"/>
      <c r="W10" s="347"/>
      <c r="Y10" s="200" t="s">
        <v>379</v>
      </c>
    </row>
    <row r="11" spans="2:23" ht="3" customHeight="1">
      <c r="B11" s="125"/>
      <c r="C11" s="183"/>
      <c r="D11" s="126"/>
      <c r="E11" s="126"/>
      <c r="F11" s="127"/>
      <c r="G11" s="28"/>
      <c r="H11" s="80"/>
      <c r="I11" s="80"/>
      <c r="J11" s="80"/>
      <c r="K11" s="80"/>
      <c r="L11" s="80"/>
      <c r="M11" s="80"/>
      <c r="N11" s="80"/>
      <c r="O11" s="80"/>
      <c r="P11" s="78"/>
      <c r="Q11" s="78"/>
      <c r="R11" s="78"/>
      <c r="S11" s="78"/>
      <c r="T11" s="78"/>
      <c r="U11" s="78"/>
      <c r="V11" s="78"/>
      <c r="W11" s="18"/>
    </row>
    <row r="12" spans="2:25" ht="12.75" customHeight="1">
      <c r="B12" s="333" t="s">
        <v>4</v>
      </c>
      <c r="C12" s="193" t="s">
        <v>140</v>
      </c>
      <c r="D12" s="129"/>
      <c r="E12" s="129"/>
      <c r="F12" s="130"/>
      <c r="G12" s="26"/>
      <c r="H12" s="336"/>
      <c r="I12" s="337"/>
      <c r="J12" s="337"/>
      <c r="K12" s="337"/>
      <c r="L12" s="337"/>
      <c r="M12" s="337"/>
      <c r="N12" s="337"/>
      <c r="O12" s="337"/>
      <c r="P12" s="337"/>
      <c r="Q12" s="337"/>
      <c r="R12" s="338"/>
      <c r="S12" s="78"/>
      <c r="T12" s="90"/>
      <c r="U12" s="90"/>
      <c r="V12" s="90"/>
      <c r="W12" s="191"/>
      <c r="Y12" s="199">
        <f>IF(AND(TRIM(H14)&lt;&gt;"",TRIM(H12)=""),"●法人名・施設名・団体名のふりがなをご入力ください。間にスペースは入れないでください。","")</f>
      </c>
    </row>
    <row r="13" spans="2:23" ht="3" customHeight="1">
      <c r="B13" s="333"/>
      <c r="C13" s="126"/>
      <c r="D13" s="126"/>
      <c r="E13" s="126"/>
      <c r="F13" s="127"/>
      <c r="G13" s="28"/>
      <c r="H13" s="14"/>
      <c r="I13" s="14"/>
      <c r="J13" s="15"/>
      <c r="K13" s="15"/>
      <c r="L13" s="15"/>
      <c r="M13" s="15"/>
      <c r="N13" s="15"/>
      <c r="O13" s="15"/>
      <c r="P13" s="15"/>
      <c r="Q13" s="15"/>
      <c r="R13" s="15"/>
      <c r="S13" s="15"/>
      <c r="T13" s="15"/>
      <c r="U13" s="15"/>
      <c r="V13" s="15"/>
      <c r="W13" s="18"/>
    </row>
    <row r="14" spans="2:25" ht="15" customHeight="1">
      <c r="B14" s="333"/>
      <c r="C14" s="192" t="s">
        <v>406</v>
      </c>
      <c r="D14" s="129"/>
      <c r="E14" s="129"/>
      <c r="F14" s="130"/>
      <c r="G14" s="26"/>
      <c r="H14" s="300"/>
      <c r="I14" s="301"/>
      <c r="J14" s="301"/>
      <c r="K14" s="301"/>
      <c r="L14" s="301"/>
      <c r="M14" s="301"/>
      <c r="N14" s="301"/>
      <c r="O14" s="301"/>
      <c r="P14" s="301"/>
      <c r="Q14" s="301"/>
      <c r="R14" s="302"/>
      <c r="S14" s="78"/>
      <c r="T14" s="348" t="s">
        <v>407</v>
      </c>
      <c r="U14" s="348"/>
      <c r="V14" s="348"/>
      <c r="W14" s="349"/>
      <c r="Y14" s="199" t="str">
        <f>IF(TRIM(H14)="","●法人名・施設・団体名をご入力ください。間にスペースは入れないでください。","")</f>
        <v>●法人名・施設・団体名をご入力ください。間にスペースは入れないでください。</v>
      </c>
    </row>
    <row r="15" spans="2:23" ht="3" customHeight="1">
      <c r="B15" s="131"/>
      <c r="C15" s="132"/>
      <c r="D15" s="133"/>
      <c r="E15" s="133"/>
      <c r="F15" s="134"/>
      <c r="G15" s="94"/>
      <c r="H15" s="96"/>
      <c r="I15" s="96"/>
      <c r="J15" s="96"/>
      <c r="K15" s="96"/>
      <c r="L15" s="96"/>
      <c r="M15" s="96"/>
      <c r="N15" s="96"/>
      <c r="O15" s="96"/>
      <c r="P15" s="97"/>
      <c r="Q15" s="97"/>
      <c r="R15" s="97"/>
      <c r="S15" s="97"/>
      <c r="T15" s="97"/>
      <c r="U15" s="97"/>
      <c r="V15" s="97"/>
      <c r="W15" s="113"/>
    </row>
    <row r="16" spans="2:23" ht="3" customHeight="1">
      <c r="B16" s="135"/>
      <c r="C16" s="136"/>
      <c r="D16" s="137"/>
      <c r="E16" s="137"/>
      <c r="F16" s="138"/>
      <c r="G16" s="98"/>
      <c r="H16" s="100"/>
      <c r="I16" s="100"/>
      <c r="J16" s="100"/>
      <c r="K16" s="100"/>
      <c r="L16" s="100"/>
      <c r="M16" s="170"/>
      <c r="N16" s="153"/>
      <c r="O16" s="138"/>
      <c r="R16" s="101"/>
      <c r="S16" s="101"/>
      <c r="T16" s="101"/>
      <c r="U16" s="101"/>
      <c r="V16" s="101"/>
      <c r="W16" s="114"/>
    </row>
    <row r="17" spans="2:30" ht="15" customHeight="1">
      <c r="B17" s="125" t="s">
        <v>4</v>
      </c>
      <c r="C17" s="128" t="s">
        <v>81</v>
      </c>
      <c r="D17" s="129"/>
      <c r="E17" s="129"/>
      <c r="F17" s="130"/>
      <c r="G17" s="26"/>
      <c r="H17" s="334"/>
      <c r="I17" s="335"/>
      <c r="J17" s="81" t="s">
        <v>76</v>
      </c>
      <c r="M17" s="125" t="s">
        <v>4</v>
      </c>
      <c r="N17" s="176" t="s">
        <v>146</v>
      </c>
      <c r="O17" s="177"/>
      <c r="Q17" s="300"/>
      <c r="R17" s="301"/>
      <c r="S17" s="301"/>
      <c r="T17" s="302"/>
      <c r="U17" s="81" t="s">
        <v>80</v>
      </c>
      <c r="W17" s="18"/>
      <c r="Y17" s="199" t="str">
        <f>IF(TRIM(H17)="","●郵便番号をご入力ください","")</f>
        <v>●郵便番号をご入力ください</v>
      </c>
      <c r="AD17" s="199" t="str">
        <f>IF(OR(TRIM(Q17)="",Q17="選択してください"),"●都道府県をご入力ください","")</f>
        <v>●都道府県をご入力ください</v>
      </c>
    </row>
    <row r="18" spans="2:23" ht="3" customHeight="1">
      <c r="B18" s="131"/>
      <c r="C18" s="132"/>
      <c r="D18" s="133"/>
      <c r="E18" s="133"/>
      <c r="F18" s="134"/>
      <c r="G18" s="94"/>
      <c r="H18" s="96"/>
      <c r="I18" s="96"/>
      <c r="J18" s="97"/>
      <c r="K18" s="97"/>
      <c r="L18" s="97"/>
      <c r="M18" s="150"/>
      <c r="N18" s="133"/>
      <c r="O18" s="134"/>
      <c r="R18" s="97"/>
      <c r="S18" s="97"/>
      <c r="T18" s="97"/>
      <c r="U18" s="97"/>
      <c r="V18" s="97"/>
      <c r="W18" s="113"/>
    </row>
    <row r="19" spans="2:23" ht="3" customHeight="1">
      <c r="B19" s="135"/>
      <c r="C19" s="136"/>
      <c r="D19" s="137"/>
      <c r="E19" s="137"/>
      <c r="F19" s="138"/>
      <c r="G19" s="98"/>
      <c r="H19" s="100"/>
      <c r="I19" s="100"/>
      <c r="J19" s="101"/>
      <c r="K19" s="101"/>
      <c r="L19" s="101"/>
      <c r="M19" s="101"/>
      <c r="N19" s="101"/>
      <c r="O19" s="101"/>
      <c r="P19" s="101"/>
      <c r="Q19" s="101"/>
      <c r="R19" s="101"/>
      <c r="S19" s="101"/>
      <c r="T19" s="101"/>
      <c r="U19" s="101"/>
      <c r="V19" s="101"/>
      <c r="W19" s="114"/>
    </row>
    <row r="20" spans="2:25" ht="15" customHeight="1">
      <c r="B20" s="125" t="s">
        <v>4</v>
      </c>
      <c r="C20" s="128" t="s">
        <v>82</v>
      </c>
      <c r="D20" s="129"/>
      <c r="E20" s="129"/>
      <c r="F20" s="130"/>
      <c r="G20" s="26"/>
      <c r="H20" s="300"/>
      <c r="I20" s="301"/>
      <c r="J20" s="301"/>
      <c r="K20" s="301"/>
      <c r="L20" s="301"/>
      <c r="M20" s="301"/>
      <c r="N20" s="301"/>
      <c r="O20" s="301"/>
      <c r="P20" s="301"/>
      <c r="Q20" s="301"/>
      <c r="R20" s="302"/>
      <c r="S20" s="81"/>
      <c r="T20" s="81" t="s">
        <v>77</v>
      </c>
      <c r="U20" s="81"/>
      <c r="V20" s="78"/>
      <c r="W20" s="18"/>
      <c r="Y20" s="199" t="str">
        <f>IF(TRIM(H20)="","●住所をご入力ください","")</f>
        <v>●住所をご入力ください</v>
      </c>
    </row>
    <row r="21" spans="2:23" ht="3" customHeight="1">
      <c r="B21" s="131"/>
      <c r="C21" s="132"/>
      <c r="D21" s="133"/>
      <c r="E21" s="133"/>
      <c r="F21" s="134"/>
      <c r="G21" s="94"/>
      <c r="H21" s="96"/>
      <c r="I21" s="96"/>
      <c r="J21" s="96"/>
      <c r="K21" s="96"/>
      <c r="L21" s="96"/>
      <c r="M21" s="96"/>
      <c r="N21" s="96"/>
      <c r="O21" s="96"/>
      <c r="P21" s="97"/>
      <c r="Q21" s="97"/>
      <c r="R21" s="97"/>
      <c r="S21" s="97"/>
      <c r="T21" s="97"/>
      <c r="U21" s="97"/>
      <c r="V21" s="97"/>
      <c r="W21" s="113"/>
    </row>
    <row r="22" spans="2:23" ht="3" customHeight="1">
      <c r="B22" s="135"/>
      <c r="C22" s="136"/>
      <c r="D22" s="137"/>
      <c r="E22" s="137"/>
      <c r="F22" s="138"/>
      <c r="G22" s="98"/>
      <c r="H22" s="100"/>
      <c r="I22" s="100"/>
      <c r="J22" s="100"/>
      <c r="K22" s="100"/>
      <c r="L22" s="100"/>
      <c r="M22" s="170"/>
      <c r="N22" s="153"/>
      <c r="O22" s="138"/>
      <c r="P22" s="101"/>
      <c r="Q22" s="101"/>
      <c r="R22" s="101"/>
      <c r="S22" s="101"/>
      <c r="T22" s="101"/>
      <c r="U22" s="101"/>
      <c r="V22" s="101"/>
      <c r="W22" s="114"/>
    </row>
    <row r="23" spans="2:25" ht="15" customHeight="1">
      <c r="B23" s="125" t="s">
        <v>4</v>
      </c>
      <c r="C23" s="128" t="s">
        <v>83</v>
      </c>
      <c r="D23" s="129"/>
      <c r="E23" s="129"/>
      <c r="F23" s="130"/>
      <c r="G23" s="26"/>
      <c r="H23" s="300"/>
      <c r="I23" s="301"/>
      <c r="J23" s="302"/>
      <c r="K23" s="81"/>
      <c r="L23" s="82"/>
      <c r="M23" s="125"/>
      <c r="N23" s="128" t="s">
        <v>147</v>
      </c>
      <c r="O23" s="177"/>
      <c r="P23" s="78"/>
      <c r="Q23" s="300"/>
      <c r="R23" s="301"/>
      <c r="S23" s="301"/>
      <c r="T23" s="301"/>
      <c r="U23" s="195"/>
      <c r="V23" s="78"/>
      <c r="W23" s="18"/>
      <c r="Y23" s="199" t="str">
        <f>IF(TRIM(H23)="","●TELをご入力ください","")</f>
        <v>●TELをご入力ください</v>
      </c>
    </row>
    <row r="24" spans="2:23" ht="10.5" customHeight="1">
      <c r="B24" s="131"/>
      <c r="C24" s="132"/>
      <c r="D24" s="133"/>
      <c r="E24" s="133"/>
      <c r="F24" s="134"/>
      <c r="G24" s="94"/>
      <c r="H24" s="194" t="s">
        <v>78</v>
      </c>
      <c r="I24" s="96"/>
      <c r="J24" s="102"/>
      <c r="K24" s="102"/>
      <c r="L24" s="102"/>
      <c r="M24" s="150"/>
      <c r="N24" s="133"/>
      <c r="O24" s="134"/>
      <c r="P24" s="97"/>
      <c r="Q24" s="194" t="s">
        <v>78</v>
      </c>
      <c r="S24" s="97"/>
      <c r="T24" s="97"/>
      <c r="U24" s="97"/>
      <c r="V24" s="97"/>
      <c r="W24" s="113"/>
    </row>
    <row r="25" spans="2:23" ht="3" customHeight="1">
      <c r="B25" s="135"/>
      <c r="C25" s="136"/>
      <c r="D25" s="137"/>
      <c r="E25" s="137"/>
      <c r="F25" s="138"/>
      <c r="G25" s="98"/>
      <c r="H25" s="100"/>
      <c r="I25" s="100"/>
      <c r="J25" s="101"/>
      <c r="K25" s="101"/>
      <c r="L25" s="101"/>
      <c r="M25" s="101"/>
      <c r="N25" s="101"/>
      <c r="O25" s="101"/>
      <c r="P25" s="101"/>
      <c r="Q25" s="101"/>
      <c r="R25" s="101"/>
      <c r="S25" s="101"/>
      <c r="T25" s="101"/>
      <c r="U25" s="101"/>
      <c r="V25" s="101"/>
      <c r="W25" s="114"/>
    </row>
    <row r="26" spans="2:25" ht="13.5" customHeight="1">
      <c r="B26" s="125" t="s">
        <v>4</v>
      </c>
      <c r="C26" s="128" t="s">
        <v>1</v>
      </c>
      <c r="D26" s="129"/>
      <c r="E26" s="129"/>
      <c r="F26" s="130"/>
      <c r="G26" s="26"/>
      <c r="H26" s="78"/>
      <c r="I26" s="92" t="s">
        <v>5</v>
      </c>
      <c r="J26" s="78"/>
      <c r="K26" s="78"/>
      <c r="L26" s="78"/>
      <c r="M26" s="78"/>
      <c r="N26" s="92" t="s">
        <v>10</v>
      </c>
      <c r="O26" s="82"/>
      <c r="R26" s="78"/>
      <c r="S26" s="78"/>
      <c r="T26" s="78"/>
      <c r="U26" s="78"/>
      <c r="V26" s="78"/>
      <c r="W26" s="18"/>
      <c r="Y26" s="199" t="str">
        <f>IF(B5*1+C5*1+D5*1+E5*1+F5*1+G5*1+H5*1+I5*1+J5*1+K5*1=0,"●加入団体を選択してください。分からない場合「不明」、該当がない場合「無」にチェックを入れてください。","")</f>
        <v>●加入団体を選択してください。分からない場合「不明」、該当がない場合「無」にチェックを入れてください。</v>
      </c>
    </row>
    <row r="27" spans="2:23" ht="13.5" customHeight="1">
      <c r="B27" s="125"/>
      <c r="C27" s="140" t="s">
        <v>18</v>
      </c>
      <c r="D27" s="141"/>
      <c r="E27" s="141"/>
      <c r="F27" s="142"/>
      <c r="G27" s="34"/>
      <c r="H27" s="78"/>
      <c r="I27" s="92" t="s">
        <v>6</v>
      </c>
      <c r="J27" s="78"/>
      <c r="K27" s="78"/>
      <c r="L27" s="78"/>
      <c r="M27" s="78"/>
      <c r="N27" s="92" t="s">
        <v>11</v>
      </c>
      <c r="O27" s="82"/>
      <c r="R27" s="78"/>
      <c r="S27" s="78"/>
      <c r="T27" s="78"/>
      <c r="U27" s="78"/>
      <c r="V27" s="78"/>
      <c r="W27" s="18"/>
    </row>
    <row r="28" spans="2:23" ht="13.5" customHeight="1">
      <c r="B28" s="125"/>
      <c r="C28" s="126"/>
      <c r="D28" s="126"/>
      <c r="E28" s="126"/>
      <c r="F28" s="127"/>
      <c r="G28" s="28"/>
      <c r="H28" s="78"/>
      <c r="I28" s="92" t="s">
        <v>7</v>
      </c>
      <c r="J28" s="78"/>
      <c r="K28" s="78"/>
      <c r="L28" s="78"/>
      <c r="M28" s="78"/>
      <c r="N28" s="92" t="s">
        <v>12</v>
      </c>
      <c r="O28" s="82"/>
      <c r="R28" s="78"/>
      <c r="S28" s="78"/>
      <c r="T28" s="78"/>
      <c r="U28" s="78"/>
      <c r="V28" s="78"/>
      <c r="W28" s="18"/>
    </row>
    <row r="29" spans="2:25" ht="13.5" customHeight="1">
      <c r="B29" s="125"/>
      <c r="C29" s="126"/>
      <c r="D29" s="126"/>
      <c r="E29" s="126"/>
      <c r="F29" s="127"/>
      <c r="G29" s="28"/>
      <c r="H29" s="78"/>
      <c r="I29" s="92" t="s">
        <v>8</v>
      </c>
      <c r="J29" s="78"/>
      <c r="K29" s="78"/>
      <c r="L29" s="78"/>
      <c r="M29" s="78"/>
      <c r="N29" s="92" t="s">
        <v>13</v>
      </c>
      <c r="P29" s="189"/>
      <c r="Q29" s="189" t="s">
        <v>145</v>
      </c>
      <c r="R29" s="339"/>
      <c r="S29" s="340"/>
      <c r="T29" s="340"/>
      <c r="U29" s="340"/>
      <c r="V29" s="341"/>
      <c r="W29" s="18"/>
      <c r="Y29" s="199">
        <f>IF(AND(J5=TRUE,TRIM(R29)=""),"●その他の団体名をご入力ください","")</f>
      </c>
    </row>
    <row r="30" spans="2:23" ht="13.5" customHeight="1">
      <c r="B30" s="125"/>
      <c r="C30" s="126"/>
      <c r="D30" s="126"/>
      <c r="E30" s="126"/>
      <c r="F30" s="127"/>
      <c r="G30" s="28"/>
      <c r="H30" s="78"/>
      <c r="I30" s="92" t="s">
        <v>9</v>
      </c>
      <c r="J30" s="78"/>
      <c r="K30" s="78"/>
      <c r="L30" s="78"/>
      <c r="M30" s="78"/>
      <c r="N30" s="92" t="s">
        <v>14</v>
      </c>
      <c r="U30" s="78"/>
      <c r="V30" s="78"/>
      <c r="W30" s="18"/>
    </row>
    <row r="31" spans="2:23" ht="3" customHeight="1">
      <c r="B31" s="145"/>
      <c r="C31" s="146"/>
      <c r="D31" s="147"/>
      <c r="E31" s="147"/>
      <c r="F31" s="148"/>
      <c r="G31" s="103"/>
      <c r="H31" s="104"/>
      <c r="I31" s="104"/>
      <c r="J31" s="104"/>
      <c r="K31" s="104"/>
      <c r="L31" s="104"/>
      <c r="M31" s="104"/>
      <c r="N31" s="104"/>
      <c r="O31" s="97"/>
      <c r="P31" s="97"/>
      <c r="Q31" s="97"/>
      <c r="R31" s="97"/>
      <c r="S31" s="97"/>
      <c r="T31" s="97"/>
      <c r="U31" s="97"/>
      <c r="V31" s="97"/>
      <c r="W31" s="113"/>
    </row>
    <row r="32" spans="2:23" ht="3" customHeight="1">
      <c r="B32" s="151"/>
      <c r="C32" s="136"/>
      <c r="D32" s="137"/>
      <c r="E32" s="137"/>
      <c r="F32" s="138"/>
      <c r="G32" s="98"/>
      <c r="H32" s="107"/>
      <c r="I32" s="107"/>
      <c r="J32" s="107"/>
      <c r="K32" s="107"/>
      <c r="L32" s="107"/>
      <c r="M32" s="107"/>
      <c r="N32" s="108"/>
      <c r="O32" s="107"/>
      <c r="P32" s="107"/>
      <c r="Q32" s="107"/>
      <c r="R32" s="107"/>
      <c r="S32" s="107"/>
      <c r="T32" s="107"/>
      <c r="U32" s="107"/>
      <c r="V32" s="107"/>
      <c r="W32" s="99"/>
    </row>
    <row r="33" spans="2:25" ht="12.75" customHeight="1">
      <c r="B33" s="333" t="s">
        <v>4</v>
      </c>
      <c r="C33" s="308" t="s">
        <v>140</v>
      </c>
      <c r="D33" s="308"/>
      <c r="E33" s="126"/>
      <c r="F33" s="127"/>
      <c r="G33" s="28"/>
      <c r="H33" s="188" t="s">
        <v>141</v>
      </c>
      <c r="I33" s="336"/>
      <c r="J33" s="337"/>
      <c r="K33" s="338"/>
      <c r="L33" s="84"/>
      <c r="M33" s="185" t="s">
        <v>142</v>
      </c>
      <c r="N33" s="336"/>
      <c r="O33" s="337"/>
      <c r="P33" s="337"/>
      <c r="Q33" s="338"/>
      <c r="R33" s="84"/>
      <c r="S33" s="78"/>
      <c r="T33" s="15"/>
      <c r="U33" s="15"/>
      <c r="V33" s="15"/>
      <c r="W33" s="18"/>
      <c r="Y33" s="199" t="str">
        <f>IF(OR(TRIM(I33)="",TRIM(N33)=""),"●代表者氏名のふりがなを（姓と名それぞれについて）ご入力ください","")</f>
        <v>●代表者氏名のふりがなを（姓と名それぞれについて）ご入力ください</v>
      </c>
    </row>
    <row r="34" spans="2:23" ht="3" customHeight="1">
      <c r="B34" s="333"/>
      <c r="C34" s="183"/>
      <c r="D34" s="126"/>
      <c r="E34" s="126"/>
      <c r="F34" s="127"/>
      <c r="G34" s="28"/>
      <c r="H34" s="78"/>
      <c r="I34" s="101"/>
      <c r="J34" s="101"/>
      <c r="K34" s="101"/>
      <c r="L34" s="78"/>
      <c r="M34" s="78"/>
      <c r="N34" s="78"/>
      <c r="O34" s="78"/>
      <c r="P34" s="78"/>
      <c r="Q34" s="78"/>
      <c r="R34" s="78"/>
      <c r="S34" s="78"/>
      <c r="T34" s="78"/>
      <c r="U34" s="78"/>
      <c r="V34" s="78"/>
      <c r="W34" s="18"/>
    </row>
    <row r="35" spans="2:25" ht="15" customHeight="1">
      <c r="B35" s="333"/>
      <c r="C35" s="180" t="s">
        <v>143</v>
      </c>
      <c r="D35" s="181"/>
      <c r="E35" s="181"/>
      <c r="F35" s="182"/>
      <c r="G35" s="17"/>
      <c r="H35" s="178" t="s">
        <v>138</v>
      </c>
      <c r="I35" s="300"/>
      <c r="J35" s="301"/>
      <c r="K35" s="302"/>
      <c r="L35" s="82"/>
      <c r="M35" s="179" t="s">
        <v>139</v>
      </c>
      <c r="N35" s="300"/>
      <c r="O35" s="301"/>
      <c r="P35" s="301"/>
      <c r="Q35" s="302"/>
      <c r="R35" s="78"/>
      <c r="S35" s="78"/>
      <c r="W35" s="18"/>
      <c r="Y35" s="199" t="str">
        <f>IF(OR(TRIM(I35)="",TRIM(N35)=""),"●代表者氏名を（姓と名それぞれについて）ご入力ください","")</f>
        <v>●代表者氏名を（姓と名それぞれについて）ご入力ください</v>
      </c>
    </row>
    <row r="36" spans="2:23" ht="3" customHeight="1">
      <c r="B36" s="150"/>
      <c r="C36" s="132"/>
      <c r="D36" s="133"/>
      <c r="E36" s="133"/>
      <c r="F36" s="134"/>
      <c r="G36" s="94"/>
      <c r="H36" s="105"/>
      <c r="I36" s="105"/>
      <c r="J36" s="105"/>
      <c r="K36" s="105"/>
      <c r="L36" s="105"/>
      <c r="M36" s="105"/>
      <c r="N36" s="106"/>
      <c r="O36" s="105"/>
      <c r="P36" s="105"/>
      <c r="Q36" s="105"/>
      <c r="R36" s="105"/>
      <c r="S36" s="105"/>
      <c r="T36" s="105"/>
      <c r="U36" s="105"/>
      <c r="V36" s="105"/>
      <c r="W36" s="95"/>
    </row>
    <row r="37" spans="2:23" ht="3" customHeight="1">
      <c r="B37" s="151"/>
      <c r="C37" s="136"/>
      <c r="D37" s="137"/>
      <c r="E37" s="137"/>
      <c r="F37" s="138"/>
      <c r="G37" s="98"/>
      <c r="H37" s="107"/>
      <c r="I37" s="107"/>
      <c r="J37" s="107"/>
      <c r="K37" s="107"/>
      <c r="L37" s="107"/>
      <c r="M37" s="107"/>
      <c r="N37" s="108"/>
      <c r="O37" s="107"/>
      <c r="P37" s="107"/>
      <c r="Q37" s="107"/>
      <c r="R37" s="107"/>
      <c r="S37" s="107"/>
      <c r="T37" s="107"/>
      <c r="U37" s="107"/>
      <c r="V37" s="107"/>
      <c r="W37" s="99"/>
    </row>
    <row r="38" spans="2:25" ht="12.75" customHeight="1">
      <c r="B38" s="333" t="s">
        <v>4</v>
      </c>
      <c r="C38" s="308" t="s">
        <v>140</v>
      </c>
      <c r="D38" s="308"/>
      <c r="E38" s="126"/>
      <c r="F38" s="127"/>
      <c r="G38" s="28"/>
      <c r="H38" s="186" t="s">
        <v>141</v>
      </c>
      <c r="I38" s="336"/>
      <c r="J38" s="337"/>
      <c r="K38" s="338"/>
      <c r="L38" s="184"/>
      <c r="M38" s="185" t="s">
        <v>142</v>
      </c>
      <c r="N38" s="336"/>
      <c r="O38" s="337"/>
      <c r="P38" s="337"/>
      <c r="Q38" s="338"/>
      <c r="R38" s="184"/>
      <c r="S38" s="82"/>
      <c r="T38" s="28"/>
      <c r="U38" s="28"/>
      <c r="V38" s="28"/>
      <c r="W38" s="29"/>
      <c r="Y38" s="199" t="str">
        <f>IF(OR(TRIM(I38)="",TRIM(N38)=""),"●担当者氏名のふりがなを（姓と名それぞれについて）ご入力ください","")</f>
        <v>●担当者氏名のふりがなを（姓と名それぞれについて）ご入力ください</v>
      </c>
    </row>
    <row r="39" spans="2:23" ht="3" customHeight="1">
      <c r="B39" s="333"/>
      <c r="C39" s="183"/>
      <c r="D39" s="126"/>
      <c r="E39" s="126"/>
      <c r="F39" s="127"/>
      <c r="G39" s="28"/>
      <c r="H39" s="78"/>
      <c r="I39" s="101"/>
      <c r="J39" s="101"/>
      <c r="K39" s="101"/>
      <c r="L39" s="78"/>
      <c r="M39" s="78"/>
      <c r="N39" s="78"/>
      <c r="O39" s="78"/>
      <c r="P39" s="78"/>
      <c r="Q39" s="78"/>
      <c r="R39" s="78"/>
      <c r="S39" s="78"/>
      <c r="T39" s="78"/>
      <c r="U39" s="78"/>
      <c r="V39" s="78"/>
      <c r="W39" s="18"/>
    </row>
    <row r="40" spans="2:25" ht="15" customHeight="1">
      <c r="B40" s="333"/>
      <c r="C40" s="180" t="s">
        <v>144</v>
      </c>
      <c r="D40" s="181"/>
      <c r="E40" s="181"/>
      <c r="F40" s="182"/>
      <c r="G40" s="17"/>
      <c r="H40" s="178" t="s">
        <v>138</v>
      </c>
      <c r="I40" s="300"/>
      <c r="J40" s="301"/>
      <c r="K40" s="302"/>
      <c r="L40" s="82"/>
      <c r="M40" s="179" t="s">
        <v>139</v>
      </c>
      <c r="N40" s="300"/>
      <c r="O40" s="301"/>
      <c r="P40" s="301"/>
      <c r="Q40" s="302"/>
      <c r="R40" s="78"/>
      <c r="S40" s="78"/>
      <c r="W40" s="18"/>
      <c r="Y40" s="199" t="str">
        <f>IF(OR(TRIM(I40)="",TRIM(N40)=""),"●担当者氏名を（姓と名それぞれについて）ご入力ください","")</f>
        <v>●担当者氏名を（姓と名それぞれについて）ご入力ください</v>
      </c>
    </row>
    <row r="41" spans="2:23" ht="3" customHeight="1">
      <c r="B41" s="150"/>
      <c r="C41" s="132"/>
      <c r="D41" s="133"/>
      <c r="E41" s="133"/>
      <c r="F41" s="134"/>
      <c r="G41" s="94"/>
      <c r="H41" s="105"/>
      <c r="I41" s="105"/>
      <c r="J41" s="105"/>
      <c r="K41" s="105"/>
      <c r="L41" s="105"/>
      <c r="M41" s="105"/>
      <c r="N41" s="106"/>
      <c r="O41" s="105"/>
      <c r="P41" s="105"/>
      <c r="Q41" s="105"/>
      <c r="R41" s="105"/>
      <c r="S41" s="105"/>
      <c r="T41" s="105"/>
      <c r="U41" s="105"/>
      <c r="V41" s="105"/>
      <c r="W41" s="95"/>
    </row>
    <row r="42" spans="2:23" ht="3" customHeight="1">
      <c r="B42" s="135"/>
      <c r="C42" s="152"/>
      <c r="D42" s="153"/>
      <c r="E42" s="153"/>
      <c r="F42" s="159"/>
      <c r="G42" s="110"/>
      <c r="H42" s="101"/>
      <c r="I42" s="101"/>
      <c r="J42" s="101"/>
      <c r="K42" s="101"/>
      <c r="L42" s="101"/>
      <c r="M42" s="101"/>
      <c r="N42" s="107"/>
      <c r="O42" s="107"/>
      <c r="P42" s="107"/>
      <c r="Q42" s="107"/>
      <c r="R42" s="107"/>
      <c r="S42" s="107"/>
      <c r="T42" s="107"/>
      <c r="U42" s="107"/>
      <c r="V42" s="107"/>
      <c r="W42" s="99"/>
    </row>
    <row r="43" spans="2:25" ht="15" customHeight="1">
      <c r="B43" s="125" t="s">
        <v>4</v>
      </c>
      <c r="C43" s="161" t="s">
        <v>73</v>
      </c>
      <c r="D43" s="162"/>
      <c r="E43" s="126"/>
      <c r="F43" s="127"/>
      <c r="G43" s="28"/>
      <c r="H43" s="342"/>
      <c r="I43" s="343"/>
      <c r="J43" s="343"/>
      <c r="K43" s="343"/>
      <c r="L43" s="343"/>
      <c r="M43" s="343"/>
      <c r="N43" s="343"/>
      <c r="O43" s="344"/>
      <c r="P43" s="257" t="s">
        <v>176</v>
      </c>
      <c r="Q43" s="79"/>
      <c r="R43" s="82"/>
      <c r="S43" s="82"/>
      <c r="T43" s="82"/>
      <c r="U43" s="82"/>
      <c r="V43" s="82"/>
      <c r="W43" s="29"/>
      <c r="Y43" s="199" t="str">
        <f>IF(TRIM(H43)="","●担当者部署名をご入力ください","")</f>
        <v>●担当者部署名をご入力ください</v>
      </c>
    </row>
    <row r="44" spans="2:23" ht="3" customHeight="1">
      <c r="B44" s="131"/>
      <c r="C44" s="156"/>
      <c r="D44" s="157"/>
      <c r="E44" s="158"/>
      <c r="F44" s="160"/>
      <c r="G44" s="109"/>
      <c r="H44" s="97"/>
      <c r="I44" s="97"/>
      <c r="J44" s="97"/>
      <c r="K44" s="97"/>
      <c r="L44" s="97"/>
      <c r="M44" s="97"/>
      <c r="N44" s="105"/>
      <c r="O44" s="105"/>
      <c r="P44" s="105"/>
      <c r="Q44" s="105"/>
      <c r="R44" s="105"/>
      <c r="S44" s="105"/>
      <c r="T44" s="105"/>
      <c r="U44" s="105"/>
      <c r="V44" s="105"/>
      <c r="W44" s="95"/>
    </row>
    <row r="45" spans="2:23" ht="3" customHeight="1">
      <c r="B45" s="135"/>
      <c r="C45" s="152"/>
      <c r="D45" s="153"/>
      <c r="E45" s="154"/>
      <c r="F45" s="155"/>
      <c r="G45" s="111"/>
      <c r="H45" s="101"/>
      <c r="I45" s="101"/>
      <c r="J45" s="101"/>
      <c r="K45" s="101"/>
      <c r="L45" s="101"/>
      <c r="M45" s="101"/>
      <c r="N45" s="107"/>
      <c r="O45" s="107"/>
      <c r="P45" s="107"/>
      <c r="Q45" s="107"/>
      <c r="R45" s="107"/>
      <c r="S45" s="107"/>
      <c r="T45" s="107"/>
      <c r="U45" s="107"/>
      <c r="V45" s="107"/>
      <c r="W45" s="99"/>
    </row>
    <row r="46" spans="2:25" ht="15" customHeight="1">
      <c r="B46" s="125" t="s">
        <v>4</v>
      </c>
      <c r="C46" s="143" t="s">
        <v>72</v>
      </c>
      <c r="D46" s="149"/>
      <c r="E46" s="126"/>
      <c r="F46" s="127"/>
      <c r="G46" s="28"/>
      <c r="H46" s="300"/>
      <c r="I46" s="301"/>
      <c r="J46" s="302"/>
      <c r="K46" s="81" t="s">
        <v>156</v>
      </c>
      <c r="M46" s="78"/>
      <c r="N46" s="82"/>
      <c r="O46" s="82"/>
      <c r="P46" s="82"/>
      <c r="Q46" s="82"/>
      <c r="R46" s="82"/>
      <c r="S46" s="82"/>
      <c r="T46" s="82"/>
      <c r="U46" s="82"/>
      <c r="V46" s="82"/>
      <c r="W46" s="29"/>
      <c r="Y46" s="199" t="str">
        <f>IF(TRIM(H46)="","●担当者TELをご入力ください","")</f>
        <v>●担当者TELをご入力ください</v>
      </c>
    </row>
    <row r="47" spans="2:23" ht="3" customHeight="1">
      <c r="B47" s="145"/>
      <c r="C47" s="163"/>
      <c r="D47" s="164"/>
      <c r="E47" s="165"/>
      <c r="F47" s="166"/>
      <c r="G47" s="116"/>
      <c r="H47" s="96"/>
      <c r="I47" s="97"/>
      <c r="J47" s="97"/>
      <c r="K47" s="97"/>
      <c r="L47" s="97"/>
      <c r="M47" s="97"/>
      <c r="N47" s="105"/>
      <c r="O47" s="105"/>
      <c r="P47" s="105"/>
      <c r="Q47" s="105"/>
      <c r="R47" s="105"/>
      <c r="S47" s="105"/>
      <c r="T47" s="105"/>
      <c r="U47" s="105"/>
      <c r="V47" s="105"/>
      <c r="W47" s="95"/>
    </row>
    <row r="48" spans="2:23" ht="3" customHeight="1">
      <c r="B48" s="135"/>
      <c r="C48" s="152"/>
      <c r="D48" s="153"/>
      <c r="E48" s="154"/>
      <c r="F48" s="155"/>
      <c r="G48" s="111"/>
      <c r="H48" s="101"/>
      <c r="I48" s="101"/>
      <c r="J48" s="101"/>
      <c r="K48" s="101"/>
      <c r="L48" s="101"/>
      <c r="M48" s="101"/>
      <c r="N48" s="107"/>
      <c r="O48" s="107"/>
      <c r="P48" s="107"/>
      <c r="Q48" s="107"/>
      <c r="R48" s="107"/>
      <c r="S48" s="107"/>
      <c r="T48" s="107"/>
      <c r="U48" s="107"/>
      <c r="V48" s="107"/>
      <c r="W48" s="99"/>
    </row>
    <row r="49" spans="2:25" ht="15" customHeight="1">
      <c r="B49" s="125" t="s">
        <v>4</v>
      </c>
      <c r="C49" s="161" t="s">
        <v>74</v>
      </c>
      <c r="D49" s="149"/>
      <c r="E49" s="126"/>
      <c r="F49" s="127"/>
      <c r="G49" s="28"/>
      <c r="H49" s="303"/>
      <c r="I49" s="304"/>
      <c r="J49" s="304"/>
      <c r="K49" s="304"/>
      <c r="L49" s="304"/>
      <c r="M49" s="304"/>
      <c r="N49" s="304"/>
      <c r="O49" s="305"/>
      <c r="P49" s="81" t="s">
        <v>75</v>
      </c>
      <c r="Q49" s="81"/>
      <c r="R49" s="82"/>
      <c r="S49" s="82"/>
      <c r="T49" s="82"/>
      <c r="U49" s="82"/>
      <c r="V49" s="82"/>
      <c r="W49" s="29"/>
      <c r="Y49" s="199" t="str">
        <f>IF(TRIM(H49)="","●担当者メールアドレスをご入力ください","")</f>
        <v>●担当者メールアドレスをご入力ください</v>
      </c>
    </row>
    <row r="50" spans="2:25" ht="39" customHeight="1">
      <c r="B50" s="125"/>
      <c r="C50" s="298" t="s">
        <v>390</v>
      </c>
      <c r="D50" s="298"/>
      <c r="E50" s="298"/>
      <c r="F50" s="299"/>
      <c r="G50" s="28"/>
      <c r="H50" s="240"/>
      <c r="I50" s="319" t="s">
        <v>405</v>
      </c>
      <c r="J50" s="319"/>
      <c r="K50" s="319"/>
      <c r="L50" s="319"/>
      <c r="M50" s="319"/>
      <c r="N50" s="319"/>
      <c r="O50" s="319"/>
      <c r="P50" s="319"/>
      <c r="Q50" s="319"/>
      <c r="R50" s="319"/>
      <c r="S50" s="319"/>
      <c r="T50" s="319"/>
      <c r="U50" s="319"/>
      <c r="V50" s="319"/>
      <c r="W50" s="274"/>
      <c r="Y50" s="199"/>
    </row>
    <row r="51" spans="2:23" ht="3" customHeight="1">
      <c r="B51" s="167"/>
      <c r="C51" s="168"/>
      <c r="D51" s="168"/>
      <c r="E51" s="168"/>
      <c r="F51" s="169"/>
      <c r="G51" s="31"/>
      <c r="H51" s="83"/>
      <c r="I51" s="83"/>
      <c r="J51" s="83"/>
      <c r="K51" s="83"/>
      <c r="L51" s="83"/>
      <c r="M51" s="83"/>
      <c r="N51" s="83"/>
      <c r="O51" s="83"/>
      <c r="P51" s="83"/>
      <c r="Q51" s="83"/>
      <c r="R51" s="83"/>
      <c r="S51" s="83"/>
      <c r="T51" s="83"/>
      <c r="U51" s="83"/>
      <c r="V51" s="83"/>
      <c r="W51" s="32"/>
    </row>
    <row r="52" spans="2:23" ht="22.5" customHeight="1">
      <c r="B52" s="321" t="s">
        <v>213</v>
      </c>
      <c r="C52" s="322"/>
      <c r="D52" s="322"/>
      <c r="E52" s="322"/>
      <c r="F52" s="322"/>
      <c r="G52" s="322"/>
      <c r="H52" s="322"/>
      <c r="I52" s="322"/>
      <c r="J52" s="322"/>
      <c r="K52" s="322"/>
      <c r="L52" s="322"/>
      <c r="M52" s="322"/>
      <c r="N52" s="322"/>
      <c r="O52" s="322"/>
      <c r="P52" s="322"/>
      <c r="Q52" s="322"/>
      <c r="R52" s="322"/>
      <c r="S52" s="322"/>
      <c r="T52" s="322"/>
      <c r="U52" s="322"/>
      <c r="V52" s="322"/>
      <c r="W52" s="323"/>
    </row>
    <row r="53" spans="2:23" ht="3" customHeight="1">
      <c r="B53" s="125"/>
      <c r="C53" s="126"/>
      <c r="D53" s="126"/>
      <c r="E53" s="126"/>
      <c r="F53" s="127"/>
      <c r="G53" s="30"/>
      <c r="H53" s="14"/>
      <c r="I53" s="14"/>
      <c r="J53" s="15"/>
      <c r="K53" s="15"/>
      <c r="L53" s="15"/>
      <c r="M53" s="15"/>
      <c r="N53" s="15"/>
      <c r="O53" s="15"/>
      <c r="P53" s="15"/>
      <c r="Q53" s="15"/>
      <c r="R53" s="15"/>
      <c r="S53" s="15"/>
      <c r="T53" s="15"/>
      <c r="U53" s="15"/>
      <c r="V53" s="82"/>
      <c r="W53" s="29"/>
    </row>
    <row r="54" spans="2:25" ht="13.5" customHeight="1">
      <c r="B54" s="125" t="s">
        <v>4</v>
      </c>
      <c r="C54" s="143" t="s">
        <v>209</v>
      </c>
      <c r="D54" s="129"/>
      <c r="E54" s="129"/>
      <c r="F54" s="127"/>
      <c r="G54" s="86"/>
      <c r="H54" s="27"/>
      <c r="I54" s="93" t="s">
        <v>210</v>
      </c>
      <c r="J54" s="27"/>
      <c r="K54" s="27"/>
      <c r="L54" s="27"/>
      <c r="M54" s="27"/>
      <c r="N54" s="27"/>
      <c r="O54" s="27"/>
      <c r="P54" s="27"/>
      <c r="Q54" s="27"/>
      <c r="R54" s="27"/>
      <c r="S54" s="15"/>
      <c r="T54" s="15"/>
      <c r="U54" s="15"/>
      <c r="V54" s="82"/>
      <c r="W54" s="29"/>
      <c r="Y54" s="199" t="str">
        <f>IF(L5*1+M5*1+N5*1+O5*1=0,"●会員のお申し込み種別を選択してください","")</f>
        <v>●会員のお申し込み種別を選択してください</v>
      </c>
    </row>
    <row r="55" spans="2:25" ht="13.5" customHeight="1">
      <c r="B55" s="125"/>
      <c r="C55" s="329" t="s">
        <v>212</v>
      </c>
      <c r="D55" s="329"/>
      <c r="E55" s="329"/>
      <c r="F55" s="330"/>
      <c r="G55" s="30"/>
      <c r="H55" s="14"/>
      <c r="I55" s="190" t="s">
        <v>148</v>
      </c>
      <c r="J55" s="14"/>
      <c r="K55" s="14"/>
      <c r="L55" s="14"/>
      <c r="M55" s="14"/>
      <c r="N55" s="14"/>
      <c r="O55" s="14"/>
      <c r="P55" s="15"/>
      <c r="Q55" s="15"/>
      <c r="R55" s="15"/>
      <c r="S55" s="15"/>
      <c r="T55" s="15"/>
      <c r="U55" s="15"/>
      <c r="V55" s="82"/>
      <c r="W55" s="29"/>
      <c r="Y55" s="199">
        <f>IF(L5*1+M5*1+N5*1+O5*1&gt;1,"●お申し込み種別が複数選択されています。一つだけ選択してください。","")</f>
      </c>
    </row>
    <row r="56" spans="2:23" ht="13.5" customHeight="1">
      <c r="B56" s="125"/>
      <c r="C56" s="329"/>
      <c r="D56" s="329"/>
      <c r="E56" s="329"/>
      <c r="F56" s="330"/>
      <c r="G56" s="30"/>
      <c r="H56" s="14"/>
      <c r="I56" s="190" t="s">
        <v>149</v>
      </c>
      <c r="J56" s="14"/>
      <c r="K56" s="14"/>
      <c r="L56" s="14"/>
      <c r="M56" s="14"/>
      <c r="N56" s="14"/>
      <c r="O56" s="14"/>
      <c r="P56" s="15"/>
      <c r="Q56" s="15"/>
      <c r="R56" s="15"/>
      <c r="S56" s="15"/>
      <c r="T56" s="15"/>
      <c r="U56" s="15"/>
      <c r="V56" s="82"/>
      <c r="W56" s="29"/>
    </row>
    <row r="57" spans="2:23" ht="13.5" customHeight="1">
      <c r="B57" s="125"/>
      <c r="C57" s="329"/>
      <c r="D57" s="329"/>
      <c r="E57" s="329"/>
      <c r="F57" s="330"/>
      <c r="G57" s="86"/>
      <c r="H57" s="27"/>
      <c r="I57" s="190" t="s">
        <v>150</v>
      </c>
      <c r="J57" s="27"/>
      <c r="K57" s="27"/>
      <c r="L57" s="27"/>
      <c r="M57" s="27"/>
      <c r="N57" s="27"/>
      <c r="O57" s="27"/>
      <c r="P57" s="27"/>
      <c r="Q57" s="27"/>
      <c r="R57" s="27"/>
      <c r="S57" s="15"/>
      <c r="T57" s="15"/>
      <c r="U57" s="15"/>
      <c r="V57" s="82"/>
      <c r="W57" s="29"/>
    </row>
    <row r="58" spans="2:23" ht="3" customHeight="1">
      <c r="B58" s="131"/>
      <c r="C58" s="139"/>
      <c r="D58" s="139"/>
      <c r="E58" s="139"/>
      <c r="F58" s="134"/>
      <c r="G58" s="120"/>
      <c r="H58" s="121"/>
      <c r="I58" s="121"/>
      <c r="J58" s="121"/>
      <c r="K58" s="121"/>
      <c r="L58" s="121"/>
      <c r="M58" s="121"/>
      <c r="N58" s="121"/>
      <c r="O58" s="121"/>
      <c r="P58" s="112"/>
      <c r="Q58" s="112"/>
      <c r="R58" s="112"/>
      <c r="S58" s="112"/>
      <c r="T58" s="112"/>
      <c r="U58" s="112"/>
      <c r="V58" s="105"/>
      <c r="W58" s="95"/>
    </row>
    <row r="59" spans="2:23" ht="3" customHeight="1">
      <c r="B59" s="135"/>
      <c r="C59" s="137"/>
      <c r="D59" s="137"/>
      <c r="E59" s="137"/>
      <c r="F59" s="138"/>
      <c r="G59" s="118"/>
      <c r="H59" s="98"/>
      <c r="I59" s="98"/>
      <c r="J59" s="98"/>
      <c r="K59" s="98"/>
      <c r="L59" s="98"/>
      <c r="M59" s="170"/>
      <c r="N59" s="153"/>
      <c r="O59" s="138"/>
      <c r="P59" s="118"/>
      <c r="Q59" s="98"/>
      <c r="R59" s="98"/>
      <c r="S59" s="98"/>
      <c r="T59" s="98"/>
      <c r="U59" s="98"/>
      <c r="V59" s="107"/>
      <c r="W59" s="99"/>
    </row>
    <row r="60" spans="2:25" ht="18.75" customHeight="1">
      <c r="B60" s="125"/>
      <c r="C60" s="143" t="s">
        <v>2</v>
      </c>
      <c r="D60" s="144"/>
      <c r="E60" s="144"/>
      <c r="F60" s="198" t="s">
        <v>175</v>
      </c>
      <c r="G60" s="71"/>
      <c r="H60" s="320">
        <f>IF(L5=TRUE,"",IF(Q60="","",Q60*10000))</f>
      </c>
      <c r="I60" s="320"/>
      <c r="J60" s="320"/>
      <c r="K60" s="28"/>
      <c r="L60" s="28"/>
      <c r="M60" s="327" t="s">
        <v>380</v>
      </c>
      <c r="N60" s="328"/>
      <c r="O60" s="196" t="s">
        <v>152</v>
      </c>
      <c r="P60" s="71"/>
      <c r="Q60" s="324"/>
      <c r="R60" s="325"/>
      <c r="S60" s="326"/>
      <c r="T60" s="28" t="s">
        <v>136</v>
      </c>
      <c r="V60" s="82"/>
      <c r="W60" s="29"/>
      <c r="Y60" s="199">
        <f>IF(AND(M5*1+N5*1+O5*1&gt;0,OR(TRIM(Q60)="",Q60=0)),"●お申し込み口数をご入力ください","")</f>
      </c>
    </row>
    <row r="61" spans="2:23" ht="3" customHeight="1">
      <c r="B61" s="145"/>
      <c r="C61" s="163"/>
      <c r="D61" s="164"/>
      <c r="E61" s="164"/>
      <c r="F61" s="134"/>
      <c r="G61" s="122"/>
      <c r="H61" s="115"/>
      <c r="I61" s="115"/>
      <c r="J61" s="115"/>
      <c r="K61" s="94"/>
      <c r="L61" s="94"/>
      <c r="M61" s="150"/>
      <c r="N61" s="133"/>
      <c r="O61" s="134"/>
      <c r="P61" s="117"/>
      <c r="Q61" s="94"/>
      <c r="R61" s="94"/>
      <c r="S61" s="94"/>
      <c r="T61" s="94"/>
      <c r="U61" s="94"/>
      <c r="V61" s="105"/>
      <c r="W61" s="95"/>
    </row>
    <row r="62" spans="2:23" ht="3" customHeight="1">
      <c r="B62" s="171"/>
      <c r="C62" s="172"/>
      <c r="D62" s="173"/>
      <c r="E62" s="173"/>
      <c r="F62" s="138"/>
      <c r="G62" s="124"/>
      <c r="H62" s="123"/>
      <c r="I62" s="123"/>
      <c r="J62" s="123"/>
      <c r="K62" s="98"/>
      <c r="L62" s="98"/>
      <c r="M62" s="98"/>
      <c r="N62" s="98"/>
      <c r="O62" s="98"/>
      <c r="P62" s="137"/>
      <c r="Q62" s="137"/>
      <c r="R62" s="137"/>
      <c r="S62" s="137"/>
      <c r="T62" s="137"/>
      <c r="U62" s="137"/>
      <c r="V62" s="137"/>
      <c r="W62" s="138"/>
    </row>
    <row r="63" spans="2:25" ht="15.75" customHeight="1">
      <c r="B63" s="327" t="s">
        <v>211</v>
      </c>
      <c r="C63" s="143" t="s">
        <v>391</v>
      </c>
      <c r="D63" s="144"/>
      <c r="E63" s="144"/>
      <c r="F63" s="127"/>
      <c r="G63" s="71"/>
      <c r="H63" s="16"/>
      <c r="I63" s="93" t="s">
        <v>15</v>
      </c>
      <c r="J63" s="16"/>
      <c r="K63" s="28"/>
      <c r="L63" s="28"/>
      <c r="M63" s="28"/>
      <c r="N63" s="28"/>
      <c r="O63" s="28"/>
      <c r="P63" s="126"/>
      <c r="Q63" s="318" t="s">
        <v>392</v>
      </c>
      <c r="R63" s="318"/>
      <c r="S63" s="318"/>
      <c r="T63" s="318"/>
      <c r="U63" s="318"/>
      <c r="V63" s="318"/>
      <c r="W63" s="127"/>
      <c r="Y63" s="199" t="str">
        <f>IF(P5*1+Q5*1+R5*1=0,"●支払い方法を選択してください","")</f>
        <v>●支払い方法を選択してください</v>
      </c>
    </row>
    <row r="64" spans="2:25" ht="15.75" customHeight="1">
      <c r="B64" s="327"/>
      <c r="C64" s="331" t="s">
        <v>137</v>
      </c>
      <c r="D64" s="331"/>
      <c r="E64" s="331"/>
      <c r="F64" s="332"/>
      <c r="G64" s="71"/>
      <c r="H64" s="16"/>
      <c r="I64" s="93" t="s">
        <v>16</v>
      </c>
      <c r="J64" s="16"/>
      <c r="K64" s="28"/>
      <c r="L64" s="28"/>
      <c r="M64" s="28"/>
      <c r="N64" s="28"/>
      <c r="O64" s="28"/>
      <c r="P64" s="126"/>
      <c r="Q64" s="318"/>
      <c r="R64" s="318"/>
      <c r="S64" s="318"/>
      <c r="T64" s="318"/>
      <c r="U64" s="318"/>
      <c r="V64" s="318"/>
      <c r="W64" s="127"/>
      <c r="Y64" s="199">
        <f>IF(P5*1+Q5*1+R5*1&gt;1,"●支払い方法が複数選択されています。一つだけ選択してください。","")</f>
      </c>
    </row>
    <row r="65" spans="2:25" ht="15.75" customHeight="1">
      <c r="B65" s="327"/>
      <c r="C65" s="331"/>
      <c r="D65" s="331"/>
      <c r="E65" s="331"/>
      <c r="F65" s="332"/>
      <c r="G65" s="71"/>
      <c r="H65" s="16"/>
      <c r="I65" s="93" t="s">
        <v>17</v>
      </c>
      <c r="J65" s="16"/>
      <c r="K65" s="28"/>
      <c r="L65" s="28"/>
      <c r="M65" s="28"/>
      <c r="N65" s="28"/>
      <c r="O65" s="28"/>
      <c r="P65" s="126"/>
      <c r="Q65" s="318"/>
      <c r="R65" s="318"/>
      <c r="S65" s="318"/>
      <c r="T65" s="318"/>
      <c r="U65" s="318"/>
      <c r="V65" s="318"/>
      <c r="W65" s="127"/>
      <c r="Y65" s="239"/>
    </row>
    <row r="66" spans="2:23" ht="3" customHeight="1">
      <c r="B66" s="174"/>
      <c r="C66" s="175"/>
      <c r="D66" s="175"/>
      <c r="E66" s="175"/>
      <c r="F66" s="169"/>
      <c r="G66" s="119"/>
      <c r="H66" s="33"/>
      <c r="I66" s="33"/>
      <c r="J66" s="33"/>
      <c r="K66" s="31"/>
      <c r="L66" s="31"/>
      <c r="M66" s="31"/>
      <c r="N66" s="31"/>
      <c r="O66" s="31"/>
      <c r="P66" s="168"/>
      <c r="Q66" s="168"/>
      <c r="R66" s="168"/>
      <c r="S66" s="168"/>
      <c r="T66" s="168"/>
      <c r="U66" s="168"/>
      <c r="V66" s="168"/>
      <c r="W66" s="169"/>
    </row>
    <row r="67" spans="2:23" ht="6" customHeight="1">
      <c r="B67" s="28"/>
      <c r="C67" s="28"/>
      <c r="D67" s="28"/>
      <c r="E67" s="28"/>
      <c r="F67" s="28"/>
      <c r="G67" s="28"/>
      <c r="H67" s="82"/>
      <c r="I67" s="82"/>
      <c r="J67" s="82"/>
      <c r="K67" s="82"/>
      <c r="L67" s="82"/>
      <c r="M67" s="82"/>
      <c r="N67" s="82"/>
      <c r="O67" s="82"/>
      <c r="P67" s="82"/>
      <c r="Q67" s="82"/>
      <c r="R67" s="82"/>
      <c r="S67" s="82"/>
      <c r="T67" s="82"/>
      <c r="U67" s="82"/>
      <c r="V67" s="82"/>
      <c r="W67" s="28"/>
    </row>
    <row r="68" spans="2:23" ht="13.5" customHeight="1">
      <c r="B68" s="236"/>
      <c r="C68" s="237"/>
      <c r="D68" s="237"/>
      <c r="E68" s="237"/>
      <c r="F68" s="238"/>
      <c r="G68" s="309"/>
      <c r="H68" s="310"/>
      <c r="I68" s="310"/>
      <c r="J68" s="310"/>
      <c r="K68" s="310"/>
      <c r="L68" s="310"/>
      <c r="M68" s="310"/>
      <c r="N68" s="310"/>
      <c r="O68" s="310"/>
      <c r="P68" s="310"/>
      <c r="Q68" s="310"/>
      <c r="R68" s="310"/>
      <c r="S68" s="310"/>
      <c r="T68" s="310"/>
      <c r="U68" s="310"/>
      <c r="V68" s="310"/>
      <c r="W68" s="311"/>
    </row>
    <row r="69" spans="2:23" ht="13.5" customHeight="1">
      <c r="B69" s="187"/>
      <c r="C69" s="128" t="s">
        <v>214</v>
      </c>
      <c r="D69" s="126"/>
      <c r="E69" s="126"/>
      <c r="F69" s="127"/>
      <c r="G69" s="312"/>
      <c r="H69" s="313"/>
      <c r="I69" s="313"/>
      <c r="J69" s="313"/>
      <c r="K69" s="313"/>
      <c r="L69" s="313"/>
      <c r="M69" s="313"/>
      <c r="N69" s="313"/>
      <c r="O69" s="313"/>
      <c r="P69" s="313"/>
      <c r="Q69" s="313"/>
      <c r="R69" s="313"/>
      <c r="S69" s="313"/>
      <c r="T69" s="313"/>
      <c r="U69" s="313"/>
      <c r="V69" s="313"/>
      <c r="W69" s="314"/>
    </row>
    <row r="70" spans="2:23" ht="13.5" customHeight="1">
      <c r="B70" s="167"/>
      <c r="C70" s="168"/>
      <c r="D70" s="168"/>
      <c r="E70" s="168"/>
      <c r="F70" s="169"/>
      <c r="G70" s="315"/>
      <c r="H70" s="316"/>
      <c r="I70" s="316"/>
      <c r="J70" s="316"/>
      <c r="K70" s="316"/>
      <c r="L70" s="316"/>
      <c r="M70" s="316"/>
      <c r="N70" s="316"/>
      <c r="O70" s="316"/>
      <c r="P70" s="316"/>
      <c r="Q70" s="316"/>
      <c r="R70" s="316"/>
      <c r="S70" s="316"/>
      <c r="T70" s="316"/>
      <c r="U70" s="316"/>
      <c r="V70" s="316"/>
      <c r="W70" s="317"/>
    </row>
    <row r="71" spans="2:23" ht="18" customHeight="1">
      <c r="B71" s="28"/>
      <c r="C71" s="28"/>
      <c r="D71" s="28"/>
      <c r="E71" s="28"/>
      <c r="F71" s="28"/>
      <c r="G71" s="28"/>
      <c r="H71" s="82"/>
      <c r="I71" s="82"/>
      <c r="J71" s="82"/>
      <c r="K71" s="82"/>
      <c r="L71" s="82"/>
      <c r="M71" s="82"/>
      <c r="N71" s="82"/>
      <c r="O71" s="82"/>
      <c r="P71" s="82"/>
      <c r="Q71" s="82"/>
      <c r="R71" s="82"/>
      <c r="S71" s="82"/>
      <c r="T71" s="82"/>
      <c r="U71" s="82"/>
      <c r="V71" s="82"/>
      <c r="W71" s="28"/>
    </row>
    <row r="72" spans="13:14" ht="16.5" customHeight="1">
      <c r="M72" s="28"/>
      <c r="N72" s="28"/>
    </row>
    <row r="73" ht="16.5" customHeight="1" hidden="1">
      <c r="A73" s="36" t="s">
        <v>66</v>
      </c>
    </row>
    <row r="74" ht="16.5" customHeight="1" hidden="1">
      <c r="A74" s="36" t="s">
        <v>19</v>
      </c>
    </row>
    <row r="75" ht="16.5" customHeight="1" hidden="1">
      <c r="A75" s="36" t="s">
        <v>20</v>
      </c>
    </row>
    <row r="76" ht="16.5" customHeight="1" hidden="1">
      <c r="A76" s="36" t="s">
        <v>21</v>
      </c>
    </row>
    <row r="77" ht="16.5" customHeight="1" hidden="1">
      <c r="A77" s="36" t="s">
        <v>22</v>
      </c>
    </row>
    <row r="78" ht="16.5" customHeight="1" hidden="1">
      <c r="A78" s="36" t="s">
        <v>23</v>
      </c>
    </row>
    <row r="79" ht="16.5" customHeight="1" hidden="1">
      <c r="A79" s="36" t="s">
        <v>24</v>
      </c>
    </row>
    <row r="80" ht="16.5" customHeight="1" hidden="1">
      <c r="A80" s="36" t="s">
        <v>25</v>
      </c>
    </row>
    <row r="81" ht="16.5" customHeight="1" hidden="1">
      <c r="A81" s="36" t="s">
        <v>26</v>
      </c>
    </row>
    <row r="82" ht="16.5" customHeight="1" hidden="1">
      <c r="A82" s="36" t="s">
        <v>27</v>
      </c>
    </row>
    <row r="83" ht="16.5" customHeight="1" hidden="1">
      <c r="A83" s="36" t="s">
        <v>28</v>
      </c>
    </row>
    <row r="84" ht="16.5" customHeight="1" hidden="1">
      <c r="A84" s="36" t="s">
        <v>29</v>
      </c>
    </row>
    <row r="85" ht="16.5" customHeight="1" hidden="1">
      <c r="A85" s="36" t="s">
        <v>30</v>
      </c>
    </row>
    <row r="86" ht="16.5" customHeight="1" hidden="1">
      <c r="A86" s="36" t="s">
        <v>31</v>
      </c>
    </row>
    <row r="87" ht="16.5" customHeight="1" hidden="1">
      <c r="A87" s="36" t="s">
        <v>32</v>
      </c>
    </row>
    <row r="88" ht="16.5" customHeight="1" hidden="1">
      <c r="A88" s="36" t="s">
        <v>33</v>
      </c>
    </row>
    <row r="89" ht="16.5" customHeight="1" hidden="1">
      <c r="A89" s="36" t="s">
        <v>34</v>
      </c>
    </row>
    <row r="90" ht="16.5" customHeight="1" hidden="1">
      <c r="A90" s="36" t="s">
        <v>35</v>
      </c>
    </row>
    <row r="91" ht="16.5" customHeight="1" hidden="1">
      <c r="A91" s="36" t="s">
        <v>36</v>
      </c>
    </row>
    <row r="92" ht="16.5" customHeight="1" hidden="1">
      <c r="A92" s="36" t="s">
        <v>37</v>
      </c>
    </row>
    <row r="93" ht="16.5" customHeight="1" hidden="1">
      <c r="A93" s="36" t="s">
        <v>38</v>
      </c>
    </row>
    <row r="94" ht="16.5" customHeight="1" hidden="1">
      <c r="A94" s="36" t="s">
        <v>39</v>
      </c>
    </row>
    <row r="95" ht="16.5" customHeight="1" hidden="1">
      <c r="A95" s="36" t="s">
        <v>40</v>
      </c>
    </row>
    <row r="96" ht="16.5" customHeight="1" hidden="1">
      <c r="A96" s="36" t="s">
        <v>41</v>
      </c>
    </row>
    <row r="97" ht="16.5" customHeight="1" hidden="1">
      <c r="A97" s="36" t="s">
        <v>42</v>
      </c>
    </row>
    <row r="98" ht="16.5" customHeight="1" hidden="1">
      <c r="A98" s="36" t="s">
        <v>43</v>
      </c>
    </row>
    <row r="99" ht="16.5" customHeight="1" hidden="1">
      <c r="A99" s="36" t="s">
        <v>44</v>
      </c>
    </row>
    <row r="100" ht="16.5" customHeight="1" hidden="1">
      <c r="A100" s="36" t="s">
        <v>45</v>
      </c>
    </row>
    <row r="101" ht="16.5" customHeight="1" hidden="1">
      <c r="A101" s="36" t="s">
        <v>46</v>
      </c>
    </row>
    <row r="102" ht="16.5" customHeight="1" hidden="1">
      <c r="A102" s="36" t="s">
        <v>47</v>
      </c>
    </row>
    <row r="103" ht="16.5" customHeight="1" hidden="1">
      <c r="A103" s="36" t="s">
        <v>48</v>
      </c>
    </row>
    <row r="104" ht="16.5" customHeight="1" hidden="1">
      <c r="A104" s="36" t="s">
        <v>49</v>
      </c>
    </row>
    <row r="105" ht="16.5" customHeight="1" hidden="1">
      <c r="A105" s="36" t="s">
        <v>50</v>
      </c>
    </row>
    <row r="106" ht="16.5" customHeight="1" hidden="1">
      <c r="A106" s="36" t="s">
        <v>51</v>
      </c>
    </row>
    <row r="107" ht="16.5" customHeight="1" hidden="1">
      <c r="A107" s="36" t="s">
        <v>52</v>
      </c>
    </row>
    <row r="108" ht="16.5" customHeight="1" hidden="1">
      <c r="A108" s="36" t="s">
        <v>53</v>
      </c>
    </row>
    <row r="109" ht="16.5" customHeight="1" hidden="1">
      <c r="A109" s="36" t="s">
        <v>54</v>
      </c>
    </row>
    <row r="110" ht="16.5" customHeight="1" hidden="1">
      <c r="A110" s="36" t="s">
        <v>55</v>
      </c>
    </row>
    <row r="111" ht="16.5" customHeight="1" hidden="1">
      <c r="A111" s="36" t="s">
        <v>56</v>
      </c>
    </row>
    <row r="112" ht="16.5" customHeight="1" hidden="1">
      <c r="A112" s="36" t="s">
        <v>57</v>
      </c>
    </row>
    <row r="113" ht="16.5" customHeight="1" hidden="1">
      <c r="A113" s="36" t="s">
        <v>58</v>
      </c>
    </row>
    <row r="114" ht="16.5" customHeight="1" hidden="1">
      <c r="A114" s="36" t="s">
        <v>59</v>
      </c>
    </row>
    <row r="115" ht="16.5" customHeight="1" hidden="1">
      <c r="A115" s="36" t="s">
        <v>60</v>
      </c>
    </row>
    <row r="116" ht="16.5" customHeight="1" hidden="1">
      <c r="A116" s="36" t="s">
        <v>61</v>
      </c>
    </row>
    <row r="117" ht="16.5" customHeight="1" hidden="1">
      <c r="A117" s="36" t="s">
        <v>62</v>
      </c>
    </row>
    <row r="118" ht="16.5" customHeight="1" hidden="1">
      <c r="A118" s="36" t="s">
        <v>63</v>
      </c>
    </row>
    <row r="119" ht="12.75" customHeight="1" hidden="1">
      <c r="A119" s="36" t="s">
        <v>64</v>
      </c>
    </row>
    <row r="120" ht="13.5" customHeight="1" hidden="1">
      <c r="A120" s="36" t="s">
        <v>65</v>
      </c>
    </row>
  </sheetData>
  <sheetProtection sheet="1" selectLockedCells="1"/>
  <mergeCells count="42">
    <mergeCell ref="H43:O43"/>
    <mergeCell ref="B38:B40"/>
    <mergeCell ref="C38:D38"/>
    <mergeCell ref="B10:W10"/>
    <mergeCell ref="H14:R14"/>
    <mergeCell ref="N33:Q33"/>
    <mergeCell ref="N35:Q35"/>
    <mergeCell ref="N38:Q38"/>
    <mergeCell ref="T14:W14"/>
    <mergeCell ref="B12:B14"/>
    <mergeCell ref="R29:V29"/>
    <mergeCell ref="H12:R12"/>
    <mergeCell ref="Q17:T17"/>
    <mergeCell ref="Q23:T23"/>
    <mergeCell ref="H20:R20"/>
    <mergeCell ref="I33:K33"/>
    <mergeCell ref="B33:B35"/>
    <mergeCell ref="I40:K40"/>
    <mergeCell ref="H17:I17"/>
    <mergeCell ref="H23:J23"/>
    <mergeCell ref="I35:K35"/>
    <mergeCell ref="I38:K38"/>
    <mergeCell ref="G68:W70"/>
    <mergeCell ref="Q63:V65"/>
    <mergeCell ref="I50:V50"/>
    <mergeCell ref="H60:J60"/>
    <mergeCell ref="B52:W52"/>
    <mergeCell ref="Q60:S60"/>
    <mergeCell ref="B63:B65"/>
    <mergeCell ref="M60:N60"/>
    <mergeCell ref="C55:F57"/>
    <mergeCell ref="C64:F65"/>
    <mergeCell ref="C50:F50"/>
    <mergeCell ref="H46:J46"/>
    <mergeCell ref="N40:Q40"/>
    <mergeCell ref="H49:O49"/>
    <mergeCell ref="P8:T8"/>
    <mergeCell ref="M8:O8"/>
    <mergeCell ref="I8:L8"/>
    <mergeCell ref="E8:H8"/>
    <mergeCell ref="B8:D8"/>
    <mergeCell ref="C33:D33"/>
  </mergeCells>
  <dataValidations count="3">
    <dataValidation allowBlank="1" showInputMessage="1" showErrorMessage="1" imeMode="off" sqref="H23 H49:H50 H17 H46 Q23:T23 Q60:S60"/>
    <dataValidation allowBlank="1" showInputMessage="1" showErrorMessage="1" imeMode="hiragana" sqref="H14 H20 I33:K33 H43 H12 H57:H58 H54 I58:O58 N35 I38:K38 I35:K35 N33 I40:K40 N38 R29 H31:N31 N40 G68:W70"/>
    <dataValidation type="list" allowBlank="1" showInputMessage="1" showErrorMessage="1" imeMode="hiragana" sqref="Q17:T17">
      <formula1>ListKen</formula1>
    </dataValidation>
  </dataValidations>
  <hyperlinks>
    <hyperlink ref="P8:T8" location="レポート!F2" display="レポート作成"/>
    <hyperlink ref="M8:O8" location="個人情報入力!B8" display="個人情報入力"/>
    <hyperlink ref="E8:H8" location="個人情報保護方針!E2" display="個人情報保護方針"/>
    <hyperlink ref="B8:D8" location="ご登録の流れ!B2" display="ご登録の流れ"/>
  </hyperlinks>
  <printOptions horizontalCentered="1"/>
  <pageMargins left="0.31496062992125984" right="0.31496062992125984" top="0.7480314960629921" bottom="0.7480314960629921" header="0.31496062992125984" footer="0.31496062992125984"/>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6"/>
  <dimension ref="A1:Z507"/>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 sqref="I2:J2"/>
    </sheetView>
  </sheetViews>
  <sheetFormatPr defaultColWidth="9.140625" defaultRowHeight="13.5" customHeight="1"/>
  <cols>
    <col min="1" max="1" width="3.57421875" style="19" customWidth="1"/>
    <col min="2" max="2" width="10.421875" style="222" customWidth="1"/>
    <col min="3" max="3" width="9.7109375" style="222" customWidth="1"/>
    <col min="4" max="7" width="8.421875" style="20" customWidth="1"/>
    <col min="8" max="8" width="12.421875" style="20" customWidth="1"/>
    <col min="9" max="10" width="8.421875" style="20" customWidth="1"/>
    <col min="11" max="12" width="9.00390625" style="20" customWidth="1"/>
    <col min="13" max="13" width="9.421875" style="24" customWidth="1"/>
    <col min="14" max="14" width="17.7109375" style="19" customWidth="1"/>
    <col min="15" max="15" width="9.00390625" style="21" customWidth="1"/>
    <col min="16" max="16" width="9.00390625" style="19" customWidth="1"/>
    <col min="17" max="17" width="14.00390625" style="19" customWidth="1"/>
    <col min="18" max="19" width="10.421875" style="21" bestFit="1" customWidth="1"/>
    <col min="20" max="23" width="5.8515625" style="224" customWidth="1"/>
    <col min="24" max="24" width="9.00390625" style="21" customWidth="1"/>
    <col min="25" max="25" width="9.00390625" style="273" customWidth="1"/>
    <col min="26" max="26" width="9.00390625" style="20" customWidth="1"/>
    <col min="27" max="16384" width="9.00390625" style="19" customWidth="1"/>
  </cols>
  <sheetData>
    <row r="1" spans="2:13" s="225" customFormat="1" ht="9" customHeight="1" thickBot="1">
      <c r="B1" s="232"/>
      <c r="C1" s="232"/>
      <c r="D1" s="232"/>
      <c r="E1" s="232"/>
      <c r="F1" s="232"/>
      <c r="G1" s="232"/>
      <c r="H1" s="232"/>
      <c r="I1" s="232"/>
      <c r="J1" s="232"/>
      <c r="K1" s="232"/>
      <c r="L1" s="232"/>
      <c r="M1" s="232"/>
    </row>
    <row r="2" spans="1:14" s="225" customFormat="1" ht="25.5" customHeight="1" thickBot="1">
      <c r="A2" s="306" t="s">
        <v>132</v>
      </c>
      <c r="B2" s="306"/>
      <c r="C2" s="306" t="s">
        <v>133</v>
      </c>
      <c r="D2" s="306"/>
      <c r="E2" s="306" t="s">
        <v>134</v>
      </c>
      <c r="F2" s="306"/>
      <c r="G2" s="350" t="s">
        <v>135</v>
      </c>
      <c r="H2" s="350"/>
      <c r="I2" s="306" t="s">
        <v>400</v>
      </c>
      <c r="J2" s="306"/>
      <c r="N2" s="231"/>
    </row>
    <row r="3" spans="2:26" s="226" customFormat="1" ht="24" customHeight="1">
      <c r="B3" s="233"/>
      <c r="C3" s="233" t="s">
        <v>216</v>
      </c>
      <c r="D3" s="234"/>
      <c r="E3" s="234"/>
      <c r="F3" s="234"/>
      <c r="G3" s="234"/>
      <c r="H3" s="234"/>
      <c r="I3" s="234"/>
      <c r="J3" s="234"/>
      <c r="K3" s="234"/>
      <c r="L3" s="234"/>
      <c r="M3" s="235"/>
      <c r="R3" s="227"/>
      <c r="S3" s="227"/>
      <c r="T3" s="228"/>
      <c r="U3" s="228"/>
      <c r="V3" s="228"/>
      <c r="W3" s="228"/>
      <c r="X3" s="227"/>
      <c r="Y3" s="229"/>
      <c r="Z3" s="230"/>
    </row>
    <row r="4" spans="1:26" s="22" customFormat="1" ht="22.5">
      <c r="A4" s="219"/>
      <c r="B4" s="219" t="s">
        <v>4</v>
      </c>
      <c r="C4" s="219" t="s">
        <v>187</v>
      </c>
      <c r="D4" s="272" t="s">
        <v>188</v>
      </c>
      <c r="E4" s="272" t="s">
        <v>188</v>
      </c>
      <c r="F4" s="219" t="s">
        <v>408</v>
      </c>
      <c r="G4" s="219" t="s">
        <v>408</v>
      </c>
      <c r="H4" s="219" t="s">
        <v>4</v>
      </c>
      <c r="I4" s="219" t="s">
        <v>182</v>
      </c>
      <c r="J4" s="219" t="s">
        <v>182</v>
      </c>
      <c r="K4" s="219" t="s">
        <v>182</v>
      </c>
      <c r="L4" s="219" t="s">
        <v>182</v>
      </c>
      <c r="M4" s="220" t="s">
        <v>189</v>
      </c>
      <c r="N4" s="219" t="s">
        <v>182</v>
      </c>
      <c r="O4" s="23" t="s">
        <v>421</v>
      </c>
      <c r="P4" s="215"/>
      <c r="Q4" s="215"/>
      <c r="R4" s="216"/>
      <c r="S4" s="216"/>
      <c r="T4" s="223"/>
      <c r="U4" s="223"/>
      <c r="V4" s="223"/>
      <c r="W4" s="223"/>
      <c r="X4" s="216"/>
      <c r="Y4" s="217"/>
      <c r="Z4" s="221" t="s">
        <v>190</v>
      </c>
    </row>
    <row r="5" spans="1:26" s="22" customFormat="1" ht="28.5" customHeight="1">
      <c r="A5" s="351" t="s">
        <v>192</v>
      </c>
      <c r="B5" s="351" t="s">
        <v>178</v>
      </c>
      <c r="C5" s="351" t="s">
        <v>179</v>
      </c>
      <c r="D5" s="351" t="s">
        <v>180</v>
      </c>
      <c r="E5" s="351" t="s">
        <v>181</v>
      </c>
      <c r="F5" s="363" t="s">
        <v>414</v>
      </c>
      <c r="G5" s="363"/>
      <c r="H5" s="351" t="s">
        <v>415</v>
      </c>
      <c r="I5" s="363" t="s">
        <v>416</v>
      </c>
      <c r="J5" s="363"/>
      <c r="K5" s="363" t="s">
        <v>417</v>
      </c>
      <c r="L5" s="363"/>
      <c r="M5" s="354" t="s">
        <v>418</v>
      </c>
      <c r="N5" s="351" t="s">
        <v>419</v>
      </c>
      <c r="O5" s="356" t="s">
        <v>420</v>
      </c>
      <c r="P5" s="358" t="s">
        <v>422</v>
      </c>
      <c r="Q5" s="358" t="s">
        <v>423</v>
      </c>
      <c r="R5" s="356" t="s">
        <v>424</v>
      </c>
      <c r="S5" s="356" t="s">
        <v>425</v>
      </c>
      <c r="T5" s="361" t="s">
        <v>426</v>
      </c>
      <c r="U5" s="361" t="s">
        <v>427</v>
      </c>
      <c r="V5" s="361" t="s">
        <v>428</v>
      </c>
      <c r="W5" s="361" t="s">
        <v>429</v>
      </c>
      <c r="X5" s="356" t="s">
        <v>430</v>
      </c>
      <c r="Y5" s="353" t="s">
        <v>431</v>
      </c>
      <c r="Z5" s="360" t="s">
        <v>432</v>
      </c>
    </row>
    <row r="6" spans="1:26" s="22" customFormat="1" ht="28.5" customHeight="1">
      <c r="A6" s="352"/>
      <c r="B6" s="352"/>
      <c r="C6" s="352"/>
      <c r="D6" s="352"/>
      <c r="E6" s="352"/>
      <c r="F6" s="275" t="s">
        <v>409</v>
      </c>
      <c r="G6" s="275" t="s">
        <v>411</v>
      </c>
      <c r="H6" s="352"/>
      <c r="I6" s="268" t="s">
        <v>183</v>
      </c>
      <c r="J6" s="268" t="s">
        <v>184</v>
      </c>
      <c r="K6" s="268" t="s">
        <v>185</v>
      </c>
      <c r="L6" s="268" t="s">
        <v>186</v>
      </c>
      <c r="M6" s="355"/>
      <c r="N6" s="352"/>
      <c r="O6" s="357"/>
      <c r="P6" s="359"/>
      <c r="Q6" s="359"/>
      <c r="R6" s="357"/>
      <c r="S6" s="357"/>
      <c r="T6" s="362"/>
      <c r="U6" s="362"/>
      <c r="V6" s="362"/>
      <c r="W6" s="362"/>
      <c r="X6" s="357"/>
      <c r="Y6" s="353"/>
      <c r="Z6" s="360"/>
    </row>
    <row r="7" spans="1:26" s="218" customFormat="1" ht="42">
      <c r="A7" s="276"/>
      <c r="B7" s="277" t="s">
        <v>208</v>
      </c>
      <c r="C7" s="277" t="s">
        <v>191</v>
      </c>
      <c r="D7" s="278" t="s">
        <v>198</v>
      </c>
      <c r="E7" s="278" t="s">
        <v>205</v>
      </c>
      <c r="F7" s="278" t="s">
        <v>412</v>
      </c>
      <c r="G7" s="278" t="s">
        <v>413</v>
      </c>
      <c r="H7" s="279" t="s">
        <v>193</v>
      </c>
      <c r="I7" s="278" t="s">
        <v>199</v>
      </c>
      <c r="J7" s="278" t="s">
        <v>200</v>
      </c>
      <c r="K7" s="278" t="s">
        <v>201</v>
      </c>
      <c r="L7" s="278" t="s">
        <v>202</v>
      </c>
      <c r="M7" s="278" t="s">
        <v>203</v>
      </c>
      <c r="N7" s="278" t="s">
        <v>204</v>
      </c>
      <c r="O7" s="278" t="s">
        <v>194</v>
      </c>
      <c r="P7" s="278" t="s">
        <v>195</v>
      </c>
      <c r="Q7" s="278" t="s">
        <v>196</v>
      </c>
      <c r="R7" s="278" t="s">
        <v>197</v>
      </c>
      <c r="S7" s="278" t="s">
        <v>197</v>
      </c>
      <c r="T7" s="280" t="s">
        <v>177</v>
      </c>
      <c r="U7" s="280" t="s">
        <v>177</v>
      </c>
      <c r="V7" s="280" t="s">
        <v>177</v>
      </c>
      <c r="W7" s="280" t="s">
        <v>177</v>
      </c>
      <c r="X7" s="281" t="s">
        <v>206</v>
      </c>
      <c r="Y7" s="282" t="s">
        <v>404</v>
      </c>
      <c r="Z7" s="279" t="s">
        <v>207</v>
      </c>
    </row>
    <row r="8" spans="1:25" ht="13.5" customHeight="1">
      <c r="A8" s="19">
        <v>1</v>
      </c>
      <c r="F8" s="222"/>
      <c r="G8" s="222"/>
      <c r="Y8" s="273">
        <f aca="true" t="shared" si="0" ref="Y8:Y71">IF(B8="正会員",1000,IF(B8="個人賛助会員",Z8*1000,0))</f>
        <v>0</v>
      </c>
    </row>
    <row r="9" spans="1:25" ht="13.5" customHeight="1">
      <c r="A9" s="19">
        <v>2</v>
      </c>
      <c r="F9" s="222"/>
      <c r="G9" s="222"/>
      <c r="Y9" s="273">
        <f t="shared" si="0"/>
        <v>0</v>
      </c>
    </row>
    <row r="10" spans="1:25" ht="13.5" customHeight="1">
      <c r="A10" s="19">
        <v>3</v>
      </c>
      <c r="F10" s="222"/>
      <c r="G10" s="222"/>
      <c r="Y10" s="273">
        <f t="shared" si="0"/>
        <v>0</v>
      </c>
    </row>
    <row r="11" spans="1:25" ht="13.5" customHeight="1">
      <c r="A11" s="19">
        <v>4</v>
      </c>
      <c r="F11" s="222"/>
      <c r="G11" s="222"/>
      <c r="Y11" s="273">
        <f t="shared" si="0"/>
        <v>0</v>
      </c>
    </row>
    <row r="12" spans="1:25" ht="13.5" customHeight="1">
      <c r="A12" s="19">
        <v>5</v>
      </c>
      <c r="F12" s="222"/>
      <c r="G12" s="222"/>
      <c r="Y12" s="273">
        <f t="shared" si="0"/>
        <v>0</v>
      </c>
    </row>
    <row r="13" spans="1:25" ht="13.5" customHeight="1">
      <c r="A13" s="19">
        <v>6</v>
      </c>
      <c r="F13" s="222"/>
      <c r="G13" s="222"/>
      <c r="Y13" s="273">
        <f t="shared" si="0"/>
        <v>0</v>
      </c>
    </row>
    <row r="14" spans="1:25" ht="13.5" customHeight="1">
      <c r="A14" s="19">
        <v>7</v>
      </c>
      <c r="F14" s="222"/>
      <c r="G14" s="222"/>
      <c r="Y14" s="273">
        <f t="shared" si="0"/>
        <v>0</v>
      </c>
    </row>
    <row r="15" spans="1:25" ht="13.5" customHeight="1">
      <c r="A15" s="19">
        <v>8</v>
      </c>
      <c r="F15" s="222"/>
      <c r="G15" s="222"/>
      <c r="Y15" s="273">
        <f t="shared" si="0"/>
        <v>0</v>
      </c>
    </row>
    <row r="16" spans="1:25" ht="13.5" customHeight="1">
      <c r="A16" s="19">
        <v>9</v>
      </c>
      <c r="F16" s="222"/>
      <c r="G16" s="222"/>
      <c r="X16" s="273"/>
      <c r="Y16" s="273">
        <f t="shared" si="0"/>
        <v>0</v>
      </c>
    </row>
    <row r="17" spans="1:25" ht="13.5" customHeight="1">
      <c r="A17" s="19">
        <v>10</v>
      </c>
      <c r="F17" s="222"/>
      <c r="G17" s="222"/>
      <c r="Y17" s="273">
        <f t="shared" si="0"/>
        <v>0</v>
      </c>
    </row>
    <row r="18" spans="1:25" ht="13.5" customHeight="1">
      <c r="A18" s="19">
        <v>11</v>
      </c>
      <c r="F18" s="222"/>
      <c r="G18" s="222"/>
      <c r="Y18" s="273">
        <f t="shared" si="0"/>
        <v>0</v>
      </c>
    </row>
    <row r="19" spans="1:25" ht="13.5" customHeight="1">
      <c r="A19" s="19">
        <v>12</v>
      </c>
      <c r="F19" s="222"/>
      <c r="G19" s="222"/>
      <c r="Y19" s="273">
        <f t="shared" si="0"/>
        <v>0</v>
      </c>
    </row>
    <row r="20" spans="1:25" ht="13.5" customHeight="1">
      <c r="A20" s="19">
        <v>13</v>
      </c>
      <c r="F20" s="222"/>
      <c r="G20" s="222"/>
      <c r="Y20" s="273">
        <f t="shared" si="0"/>
        <v>0</v>
      </c>
    </row>
    <row r="21" spans="1:25" ht="13.5" customHeight="1">
      <c r="A21" s="19">
        <v>14</v>
      </c>
      <c r="F21" s="222"/>
      <c r="G21" s="222"/>
      <c r="Y21" s="273">
        <f t="shared" si="0"/>
        <v>0</v>
      </c>
    </row>
    <row r="22" spans="1:25" ht="13.5" customHeight="1">
      <c r="A22" s="19">
        <v>15</v>
      </c>
      <c r="F22" s="222"/>
      <c r="G22" s="222"/>
      <c r="Y22" s="273">
        <f t="shared" si="0"/>
        <v>0</v>
      </c>
    </row>
    <row r="23" spans="1:25" ht="13.5" customHeight="1">
      <c r="A23" s="19">
        <v>16</v>
      </c>
      <c r="F23" s="222"/>
      <c r="G23" s="222"/>
      <c r="Y23" s="273">
        <f t="shared" si="0"/>
        <v>0</v>
      </c>
    </row>
    <row r="24" spans="1:25" ht="13.5" customHeight="1">
      <c r="A24" s="19">
        <v>17</v>
      </c>
      <c r="F24" s="222"/>
      <c r="G24" s="222"/>
      <c r="Y24" s="273">
        <f t="shared" si="0"/>
        <v>0</v>
      </c>
    </row>
    <row r="25" spans="1:25" ht="13.5" customHeight="1">
      <c r="A25" s="19">
        <v>18</v>
      </c>
      <c r="F25" s="222"/>
      <c r="G25" s="222"/>
      <c r="Y25" s="273">
        <f t="shared" si="0"/>
        <v>0</v>
      </c>
    </row>
    <row r="26" spans="1:25" ht="13.5" customHeight="1">
      <c r="A26" s="19">
        <v>19</v>
      </c>
      <c r="F26" s="222"/>
      <c r="G26" s="222"/>
      <c r="Y26" s="273">
        <f t="shared" si="0"/>
        <v>0</v>
      </c>
    </row>
    <row r="27" spans="1:25" ht="13.5" customHeight="1">
      <c r="A27" s="19">
        <v>20</v>
      </c>
      <c r="F27" s="222"/>
      <c r="G27" s="222"/>
      <c r="Y27" s="273">
        <f t="shared" si="0"/>
        <v>0</v>
      </c>
    </row>
    <row r="28" spans="1:25" ht="13.5" customHeight="1">
      <c r="A28" s="19">
        <v>21</v>
      </c>
      <c r="F28" s="222"/>
      <c r="G28" s="222"/>
      <c r="Y28" s="273">
        <f t="shared" si="0"/>
        <v>0</v>
      </c>
    </row>
    <row r="29" spans="1:25" ht="13.5" customHeight="1">
      <c r="A29" s="19">
        <v>22</v>
      </c>
      <c r="F29" s="222"/>
      <c r="G29" s="222"/>
      <c r="Y29" s="273">
        <f t="shared" si="0"/>
        <v>0</v>
      </c>
    </row>
    <row r="30" spans="1:25" ht="13.5" customHeight="1">
      <c r="A30" s="19">
        <v>23</v>
      </c>
      <c r="F30" s="222"/>
      <c r="G30" s="222"/>
      <c r="Y30" s="273">
        <f t="shared" si="0"/>
        <v>0</v>
      </c>
    </row>
    <row r="31" spans="1:25" ht="13.5" customHeight="1">
      <c r="A31" s="19">
        <v>24</v>
      </c>
      <c r="F31" s="222"/>
      <c r="G31" s="222"/>
      <c r="Y31" s="273">
        <f t="shared" si="0"/>
        <v>0</v>
      </c>
    </row>
    <row r="32" spans="1:25" ht="13.5" customHeight="1">
      <c r="A32" s="19">
        <v>25</v>
      </c>
      <c r="F32" s="222"/>
      <c r="G32" s="222"/>
      <c r="Y32" s="273">
        <f t="shared" si="0"/>
        <v>0</v>
      </c>
    </row>
    <row r="33" spans="1:25" ht="13.5" customHeight="1">
      <c r="A33" s="19">
        <v>26</v>
      </c>
      <c r="F33" s="222"/>
      <c r="G33" s="222"/>
      <c r="Y33" s="273">
        <f t="shared" si="0"/>
        <v>0</v>
      </c>
    </row>
    <row r="34" spans="1:25" ht="13.5" customHeight="1">
      <c r="A34" s="19">
        <v>27</v>
      </c>
      <c r="F34" s="222"/>
      <c r="G34" s="222"/>
      <c r="Y34" s="273">
        <f t="shared" si="0"/>
        <v>0</v>
      </c>
    </row>
    <row r="35" spans="1:25" ht="13.5" customHeight="1">
      <c r="A35" s="19">
        <v>28</v>
      </c>
      <c r="F35" s="222"/>
      <c r="G35" s="222"/>
      <c r="Y35" s="273">
        <f t="shared" si="0"/>
        <v>0</v>
      </c>
    </row>
    <row r="36" spans="1:25" ht="13.5" customHeight="1">
      <c r="A36" s="19">
        <v>29</v>
      </c>
      <c r="F36" s="222"/>
      <c r="G36" s="222"/>
      <c r="Y36" s="273">
        <f t="shared" si="0"/>
        <v>0</v>
      </c>
    </row>
    <row r="37" spans="1:25" ht="13.5" customHeight="1">
      <c r="A37" s="19">
        <v>30</v>
      </c>
      <c r="F37" s="222"/>
      <c r="G37" s="222"/>
      <c r="Y37" s="273">
        <f t="shared" si="0"/>
        <v>0</v>
      </c>
    </row>
    <row r="38" spans="1:25" ht="13.5" customHeight="1">
      <c r="A38" s="19">
        <v>31</v>
      </c>
      <c r="F38" s="222"/>
      <c r="G38" s="222"/>
      <c r="Y38" s="273">
        <f t="shared" si="0"/>
        <v>0</v>
      </c>
    </row>
    <row r="39" spans="1:25" ht="13.5" customHeight="1">
      <c r="A39" s="19">
        <v>32</v>
      </c>
      <c r="F39" s="222"/>
      <c r="G39" s="222"/>
      <c r="Y39" s="273">
        <f t="shared" si="0"/>
        <v>0</v>
      </c>
    </row>
    <row r="40" spans="1:25" ht="13.5" customHeight="1">
      <c r="A40" s="19">
        <v>33</v>
      </c>
      <c r="F40" s="222"/>
      <c r="G40" s="222"/>
      <c r="Y40" s="273">
        <f t="shared" si="0"/>
        <v>0</v>
      </c>
    </row>
    <row r="41" spans="1:25" ht="13.5" customHeight="1">
      <c r="A41" s="19">
        <v>34</v>
      </c>
      <c r="F41" s="222"/>
      <c r="G41" s="222"/>
      <c r="Y41" s="273">
        <f t="shared" si="0"/>
        <v>0</v>
      </c>
    </row>
    <row r="42" spans="1:25" ht="13.5" customHeight="1">
      <c r="A42" s="19">
        <v>35</v>
      </c>
      <c r="F42" s="222"/>
      <c r="G42" s="222"/>
      <c r="Y42" s="273">
        <f t="shared" si="0"/>
        <v>0</v>
      </c>
    </row>
    <row r="43" spans="1:25" ht="13.5" customHeight="1">
      <c r="A43" s="19">
        <v>36</v>
      </c>
      <c r="F43" s="222"/>
      <c r="G43" s="222"/>
      <c r="Y43" s="273">
        <f t="shared" si="0"/>
        <v>0</v>
      </c>
    </row>
    <row r="44" spans="1:25" ht="13.5" customHeight="1">
      <c r="A44" s="19">
        <v>37</v>
      </c>
      <c r="F44" s="222"/>
      <c r="G44" s="222"/>
      <c r="Y44" s="273">
        <f t="shared" si="0"/>
        <v>0</v>
      </c>
    </row>
    <row r="45" spans="1:25" ht="13.5" customHeight="1">
      <c r="A45" s="19">
        <v>38</v>
      </c>
      <c r="F45" s="222"/>
      <c r="G45" s="222"/>
      <c r="Y45" s="273">
        <f t="shared" si="0"/>
        <v>0</v>
      </c>
    </row>
    <row r="46" spans="1:25" ht="13.5" customHeight="1">
      <c r="A46" s="19">
        <v>39</v>
      </c>
      <c r="F46" s="222"/>
      <c r="G46" s="222"/>
      <c r="Y46" s="273">
        <f t="shared" si="0"/>
        <v>0</v>
      </c>
    </row>
    <row r="47" spans="1:25" ht="13.5" customHeight="1">
      <c r="A47" s="19">
        <v>40</v>
      </c>
      <c r="F47" s="222"/>
      <c r="G47" s="222"/>
      <c r="Y47" s="273">
        <f t="shared" si="0"/>
        <v>0</v>
      </c>
    </row>
    <row r="48" spans="1:25" ht="13.5" customHeight="1">
      <c r="A48" s="19">
        <v>41</v>
      </c>
      <c r="F48" s="222"/>
      <c r="G48" s="222"/>
      <c r="Y48" s="273">
        <f t="shared" si="0"/>
        <v>0</v>
      </c>
    </row>
    <row r="49" spans="1:25" ht="13.5" customHeight="1">
      <c r="A49" s="19">
        <v>42</v>
      </c>
      <c r="F49" s="222"/>
      <c r="G49" s="222"/>
      <c r="Y49" s="273">
        <f t="shared" si="0"/>
        <v>0</v>
      </c>
    </row>
    <row r="50" spans="1:25" ht="13.5" customHeight="1">
      <c r="A50" s="19">
        <v>43</v>
      </c>
      <c r="F50" s="222"/>
      <c r="G50" s="222"/>
      <c r="Y50" s="273">
        <f t="shared" si="0"/>
        <v>0</v>
      </c>
    </row>
    <row r="51" spans="1:25" ht="13.5" customHeight="1">
      <c r="A51" s="19">
        <v>44</v>
      </c>
      <c r="F51" s="222"/>
      <c r="G51" s="222"/>
      <c r="Y51" s="273">
        <f t="shared" si="0"/>
        <v>0</v>
      </c>
    </row>
    <row r="52" spans="1:25" ht="13.5" customHeight="1">
      <c r="A52" s="19">
        <v>45</v>
      </c>
      <c r="F52" s="222"/>
      <c r="G52" s="222"/>
      <c r="Y52" s="273">
        <f t="shared" si="0"/>
        <v>0</v>
      </c>
    </row>
    <row r="53" spans="1:25" ht="13.5" customHeight="1">
      <c r="A53" s="19">
        <v>46</v>
      </c>
      <c r="F53" s="222"/>
      <c r="G53" s="222"/>
      <c r="Y53" s="273">
        <f t="shared" si="0"/>
        <v>0</v>
      </c>
    </row>
    <row r="54" spans="1:25" ht="13.5" customHeight="1">
      <c r="A54" s="19">
        <v>47</v>
      </c>
      <c r="F54" s="222"/>
      <c r="G54" s="222"/>
      <c r="Y54" s="273">
        <f t="shared" si="0"/>
        <v>0</v>
      </c>
    </row>
    <row r="55" spans="1:25" ht="13.5" customHeight="1">
      <c r="A55" s="19">
        <v>48</v>
      </c>
      <c r="F55" s="222"/>
      <c r="G55" s="222"/>
      <c r="Y55" s="273">
        <f t="shared" si="0"/>
        <v>0</v>
      </c>
    </row>
    <row r="56" spans="1:25" ht="13.5" customHeight="1">
      <c r="A56" s="19">
        <v>49</v>
      </c>
      <c r="F56" s="222"/>
      <c r="G56" s="222"/>
      <c r="Y56" s="273">
        <f t="shared" si="0"/>
        <v>0</v>
      </c>
    </row>
    <row r="57" spans="1:25" ht="13.5" customHeight="1">
      <c r="A57" s="19">
        <v>50</v>
      </c>
      <c r="F57" s="222"/>
      <c r="G57" s="222"/>
      <c r="Y57" s="273">
        <f t="shared" si="0"/>
        <v>0</v>
      </c>
    </row>
    <row r="58" spans="1:25" ht="13.5" customHeight="1">
      <c r="A58" s="19">
        <v>51</v>
      </c>
      <c r="F58" s="222"/>
      <c r="G58" s="222"/>
      <c r="Y58" s="273">
        <f t="shared" si="0"/>
        <v>0</v>
      </c>
    </row>
    <row r="59" spans="1:25" ht="13.5" customHeight="1">
      <c r="A59" s="19">
        <v>52</v>
      </c>
      <c r="F59" s="222"/>
      <c r="G59" s="222"/>
      <c r="Y59" s="273">
        <f t="shared" si="0"/>
        <v>0</v>
      </c>
    </row>
    <row r="60" spans="1:25" ht="13.5" customHeight="1">
      <c r="A60" s="19">
        <v>53</v>
      </c>
      <c r="F60" s="222"/>
      <c r="G60" s="222"/>
      <c r="Y60" s="273">
        <f t="shared" si="0"/>
        <v>0</v>
      </c>
    </row>
    <row r="61" spans="1:25" ht="13.5" customHeight="1">
      <c r="A61" s="19">
        <v>54</v>
      </c>
      <c r="F61" s="222"/>
      <c r="G61" s="222"/>
      <c r="Y61" s="273">
        <f t="shared" si="0"/>
        <v>0</v>
      </c>
    </row>
    <row r="62" spans="1:25" ht="13.5" customHeight="1">
      <c r="A62" s="19">
        <v>55</v>
      </c>
      <c r="F62" s="222"/>
      <c r="G62" s="222"/>
      <c r="Y62" s="273">
        <f t="shared" si="0"/>
        <v>0</v>
      </c>
    </row>
    <row r="63" spans="1:25" ht="13.5" customHeight="1">
      <c r="A63" s="19">
        <v>56</v>
      </c>
      <c r="F63" s="222"/>
      <c r="G63" s="222"/>
      <c r="Y63" s="273">
        <f t="shared" si="0"/>
        <v>0</v>
      </c>
    </row>
    <row r="64" spans="1:25" ht="13.5" customHeight="1">
      <c r="A64" s="19">
        <v>57</v>
      </c>
      <c r="F64" s="222"/>
      <c r="G64" s="222"/>
      <c r="Y64" s="273">
        <f t="shared" si="0"/>
        <v>0</v>
      </c>
    </row>
    <row r="65" spans="1:25" ht="13.5" customHeight="1">
      <c r="A65" s="19">
        <v>58</v>
      </c>
      <c r="F65" s="222"/>
      <c r="G65" s="222"/>
      <c r="Y65" s="273">
        <f t="shared" si="0"/>
        <v>0</v>
      </c>
    </row>
    <row r="66" spans="1:25" ht="13.5" customHeight="1">
      <c r="A66" s="19">
        <v>59</v>
      </c>
      <c r="F66" s="222"/>
      <c r="G66" s="222"/>
      <c r="Y66" s="273">
        <f t="shared" si="0"/>
        <v>0</v>
      </c>
    </row>
    <row r="67" spans="1:25" ht="13.5" customHeight="1">
      <c r="A67" s="19">
        <v>60</v>
      </c>
      <c r="F67" s="222"/>
      <c r="G67" s="222"/>
      <c r="Y67" s="273">
        <f t="shared" si="0"/>
        <v>0</v>
      </c>
    </row>
    <row r="68" spans="1:25" ht="13.5" customHeight="1">
      <c r="A68" s="19">
        <v>61</v>
      </c>
      <c r="F68" s="222"/>
      <c r="G68" s="222"/>
      <c r="Y68" s="273">
        <f t="shared" si="0"/>
        <v>0</v>
      </c>
    </row>
    <row r="69" spans="1:25" ht="13.5" customHeight="1">
      <c r="A69" s="19">
        <v>62</v>
      </c>
      <c r="F69" s="222"/>
      <c r="G69" s="222"/>
      <c r="Y69" s="273">
        <f t="shared" si="0"/>
        <v>0</v>
      </c>
    </row>
    <row r="70" spans="1:25" ht="13.5" customHeight="1">
      <c r="A70" s="19">
        <v>63</v>
      </c>
      <c r="F70" s="222"/>
      <c r="G70" s="222"/>
      <c r="Y70" s="273">
        <f t="shared" si="0"/>
        <v>0</v>
      </c>
    </row>
    <row r="71" spans="1:25" ht="13.5" customHeight="1">
      <c r="A71" s="19">
        <v>64</v>
      </c>
      <c r="F71" s="222"/>
      <c r="G71" s="222"/>
      <c r="Y71" s="273">
        <f t="shared" si="0"/>
        <v>0</v>
      </c>
    </row>
    <row r="72" spans="1:25" ht="13.5" customHeight="1">
      <c r="A72" s="19">
        <v>65</v>
      </c>
      <c r="F72" s="222"/>
      <c r="G72" s="222"/>
      <c r="Y72" s="273">
        <f aca="true" t="shared" si="1" ref="Y72:Y135">IF(B72="正会員",1000,IF(B72="個人賛助会員",Z72*1000,0))</f>
        <v>0</v>
      </c>
    </row>
    <row r="73" spans="1:25" ht="13.5" customHeight="1">
      <c r="A73" s="19">
        <v>66</v>
      </c>
      <c r="F73" s="222"/>
      <c r="G73" s="222"/>
      <c r="Y73" s="273">
        <f t="shared" si="1"/>
        <v>0</v>
      </c>
    </row>
    <row r="74" spans="1:25" ht="13.5" customHeight="1">
      <c r="A74" s="19">
        <v>67</v>
      </c>
      <c r="F74" s="222"/>
      <c r="G74" s="222"/>
      <c r="Y74" s="273">
        <f t="shared" si="1"/>
        <v>0</v>
      </c>
    </row>
    <row r="75" spans="1:25" ht="13.5" customHeight="1">
      <c r="A75" s="19">
        <v>68</v>
      </c>
      <c r="F75" s="222"/>
      <c r="G75" s="222"/>
      <c r="Y75" s="273">
        <f t="shared" si="1"/>
        <v>0</v>
      </c>
    </row>
    <row r="76" spans="1:25" ht="13.5" customHeight="1">
      <c r="A76" s="19">
        <v>69</v>
      </c>
      <c r="F76" s="222"/>
      <c r="G76" s="222"/>
      <c r="Y76" s="273">
        <f t="shared" si="1"/>
        <v>0</v>
      </c>
    </row>
    <row r="77" spans="1:25" ht="13.5" customHeight="1">
      <c r="A77" s="19">
        <v>70</v>
      </c>
      <c r="F77" s="222"/>
      <c r="G77" s="222"/>
      <c r="Y77" s="273">
        <f t="shared" si="1"/>
        <v>0</v>
      </c>
    </row>
    <row r="78" spans="1:25" ht="13.5" customHeight="1">
      <c r="A78" s="19">
        <v>71</v>
      </c>
      <c r="F78" s="222"/>
      <c r="G78" s="222"/>
      <c r="Y78" s="273">
        <f t="shared" si="1"/>
        <v>0</v>
      </c>
    </row>
    <row r="79" spans="1:25" ht="13.5" customHeight="1">
      <c r="A79" s="19">
        <v>72</v>
      </c>
      <c r="F79" s="222"/>
      <c r="G79" s="222"/>
      <c r="Y79" s="273">
        <f t="shared" si="1"/>
        <v>0</v>
      </c>
    </row>
    <row r="80" spans="1:25" ht="13.5" customHeight="1">
      <c r="A80" s="19">
        <v>73</v>
      </c>
      <c r="F80" s="222"/>
      <c r="G80" s="222"/>
      <c r="Y80" s="273">
        <f t="shared" si="1"/>
        <v>0</v>
      </c>
    </row>
    <row r="81" spans="1:25" ht="13.5" customHeight="1">
      <c r="A81" s="19">
        <v>74</v>
      </c>
      <c r="F81" s="222"/>
      <c r="G81" s="222"/>
      <c r="Y81" s="273">
        <f t="shared" si="1"/>
        <v>0</v>
      </c>
    </row>
    <row r="82" spans="1:25" ht="13.5" customHeight="1">
      <c r="A82" s="19">
        <v>75</v>
      </c>
      <c r="F82" s="222"/>
      <c r="G82" s="222"/>
      <c r="Y82" s="273">
        <f t="shared" si="1"/>
        <v>0</v>
      </c>
    </row>
    <row r="83" spans="1:25" ht="13.5" customHeight="1">
      <c r="A83" s="19">
        <v>76</v>
      </c>
      <c r="F83" s="222"/>
      <c r="G83" s="222"/>
      <c r="Y83" s="273">
        <f t="shared" si="1"/>
        <v>0</v>
      </c>
    </row>
    <row r="84" spans="1:25" ht="13.5" customHeight="1">
      <c r="A84" s="19">
        <v>77</v>
      </c>
      <c r="F84" s="222"/>
      <c r="G84" s="222"/>
      <c r="Y84" s="273">
        <f t="shared" si="1"/>
        <v>0</v>
      </c>
    </row>
    <row r="85" spans="1:25" ht="13.5" customHeight="1">
      <c r="A85" s="19">
        <v>78</v>
      </c>
      <c r="F85" s="222"/>
      <c r="G85" s="222"/>
      <c r="Y85" s="273">
        <f t="shared" si="1"/>
        <v>0</v>
      </c>
    </row>
    <row r="86" spans="1:25" ht="13.5" customHeight="1">
      <c r="A86" s="19">
        <v>79</v>
      </c>
      <c r="F86" s="222"/>
      <c r="G86" s="222"/>
      <c r="Y86" s="273">
        <f t="shared" si="1"/>
        <v>0</v>
      </c>
    </row>
    <row r="87" spans="1:25" ht="13.5" customHeight="1">
      <c r="A87" s="19">
        <v>80</v>
      </c>
      <c r="F87" s="222"/>
      <c r="G87" s="222"/>
      <c r="Y87" s="273">
        <f t="shared" si="1"/>
        <v>0</v>
      </c>
    </row>
    <row r="88" spans="1:25" ht="13.5" customHeight="1">
      <c r="A88" s="19">
        <v>81</v>
      </c>
      <c r="F88" s="222"/>
      <c r="G88" s="222"/>
      <c r="Y88" s="273">
        <f t="shared" si="1"/>
        <v>0</v>
      </c>
    </row>
    <row r="89" spans="1:25" ht="13.5" customHeight="1">
      <c r="A89" s="19">
        <v>82</v>
      </c>
      <c r="F89" s="222"/>
      <c r="G89" s="222"/>
      <c r="Y89" s="273">
        <f t="shared" si="1"/>
        <v>0</v>
      </c>
    </row>
    <row r="90" spans="1:25" ht="13.5" customHeight="1">
      <c r="A90" s="19">
        <v>83</v>
      </c>
      <c r="F90" s="222"/>
      <c r="G90" s="222"/>
      <c r="Y90" s="273">
        <f t="shared" si="1"/>
        <v>0</v>
      </c>
    </row>
    <row r="91" spans="1:25" ht="13.5" customHeight="1">
      <c r="A91" s="19">
        <v>84</v>
      </c>
      <c r="F91" s="222"/>
      <c r="G91" s="222"/>
      <c r="Y91" s="273">
        <f t="shared" si="1"/>
        <v>0</v>
      </c>
    </row>
    <row r="92" spans="1:25" ht="13.5" customHeight="1">
      <c r="A92" s="19">
        <v>85</v>
      </c>
      <c r="F92" s="222"/>
      <c r="G92" s="222"/>
      <c r="Y92" s="273">
        <f t="shared" si="1"/>
        <v>0</v>
      </c>
    </row>
    <row r="93" spans="1:25" ht="13.5" customHeight="1">
      <c r="A93" s="19">
        <v>86</v>
      </c>
      <c r="F93" s="222"/>
      <c r="G93" s="222"/>
      <c r="Y93" s="273">
        <f t="shared" si="1"/>
        <v>0</v>
      </c>
    </row>
    <row r="94" spans="1:25" ht="13.5" customHeight="1">
      <c r="A94" s="19">
        <v>87</v>
      </c>
      <c r="F94" s="222"/>
      <c r="G94" s="222"/>
      <c r="Y94" s="273">
        <f t="shared" si="1"/>
        <v>0</v>
      </c>
    </row>
    <row r="95" spans="1:25" ht="13.5" customHeight="1">
      <c r="A95" s="19">
        <v>88</v>
      </c>
      <c r="F95" s="222"/>
      <c r="G95" s="222"/>
      <c r="Y95" s="273">
        <f t="shared" si="1"/>
        <v>0</v>
      </c>
    </row>
    <row r="96" spans="1:25" ht="13.5" customHeight="1">
      <c r="A96" s="19">
        <v>89</v>
      </c>
      <c r="F96" s="222"/>
      <c r="G96" s="222"/>
      <c r="Y96" s="273">
        <f t="shared" si="1"/>
        <v>0</v>
      </c>
    </row>
    <row r="97" spans="1:25" ht="13.5" customHeight="1">
      <c r="A97" s="19">
        <v>90</v>
      </c>
      <c r="F97" s="222"/>
      <c r="G97" s="222"/>
      <c r="Y97" s="273">
        <f t="shared" si="1"/>
        <v>0</v>
      </c>
    </row>
    <row r="98" spans="1:25" ht="13.5" customHeight="1">
      <c r="A98" s="19">
        <v>91</v>
      </c>
      <c r="F98" s="222"/>
      <c r="G98" s="222"/>
      <c r="Y98" s="273">
        <f t="shared" si="1"/>
        <v>0</v>
      </c>
    </row>
    <row r="99" spans="1:25" ht="13.5" customHeight="1">
      <c r="A99" s="19">
        <v>92</v>
      </c>
      <c r="F99" s="222"/>
      <c r="G99" s="222"/>
      <c r="Y99" s="273">
        <f t="shared" si="1"/>
        <v>0</v>
      </c>
    </row>
    <row r="100" spans="1:25" ht="13.5" customHeight="1">
      <c r="A100" s="19">
        <v>93</v>
      </c>
      <c r="F100" s="222"/>
      <c r="G100" s="222"/>
      <c r="Y100" s="273">
        <f t="shared" si="1"/>
        <v>0</v>
      </c>
    </row>
    <row r="101" spans="1:25" ht="13.5" customHeight="1">
      <c r="A101" s="19">
        <v>94</v>
      </c>
      <c r="F101" s="222"/>
      <c r="G101" s="222"/>
      <c r="Y101" s="273">
        <f t="shared" si="1"/>
        <v>0</v>
      </c>
    </row>
    <row r="102" spans="1:25" ht="13.5" customHeight="1">
      <c r="A102" s="19">
        <v>95</v>
      </c>
      <c r="F102" s="222"/>
      <c r="G102" s="222"/>
      <c r="Y102" s="273">
        <f t="shared" si="1"/>
        <v>0</v>
      </c>
    </row>
    <row r="103" spans="1:25" ht="13.5" customHeight="1">
      <c r="A103" s="19">
        <v>96</v>
      </c>
      <c r="F103" s="222"/>
      <c r="G103" s="222"/>
      <c r="Y103" s="273">
        <f t="shared" si="1"/>
        <v>0</v>
      </c>
    </row>
    <row r="104" spans="1:25" ht="13.5" customHeight="1">
      <c r="A104" s="19">
        <v>97</v>
      </c>
      <c r="F104" s="222"/>
      <c r="G104" s="222"/>
      <c r="Y104" s="273">
        <f t="shared" si="1"/>
        <v>0</v>
      </c>
    </row>
    <row r="105" spans="1:25" ht="13.5" customHeight="1">
      <c r="A105" s="19">
        <v>98</v>
      </c>
      <c r="F105" s="222"/>
      <c r="G105" s="222"/>
      <c r="Y105" s="273">
        <f t="shared" si="1"/>
        <v>0</v>
      </c>
    </row>
    <row r="106" spans="1:25" ht="13.5" customHeight="1">
      <c r="A106" s="19">
        <v>99</v>
      </c>
      <c r="F106" s="222"/>
      <c r="G106" s="222"/>
      <c r="Y106" s="273">
        <f t="shared" si="1"/>
        <v>0</v>
      </c>
    </row>
    <row r="107" spans="1:25" ht="13.5" customHeight="1">
      <c r="A107" s="19">
        <v>100</v>
      </c>
      <c r="F107" s="222"/>
      <c r="G107" s="222"/>
      <c r="Y107" s="273">
        <f t="shared" si="1"/>
        <v>0</v>
      </c>
    </row>
    <row r="108" spans="1:25" ht="13.5" customHeight="1">
      <c r="A108" s="19">
        <v>101</v>
      </c>
      <c r="F108" s="222"/>
      <c r="G108" s="222"/>
      <c r="Y108" s="273">
        <f t="shared" si="1"/>
        <v>0</v>
      </c>
    </row>
    <row r="109" spans="1:25" ht="13.5" customHeight="1">
      <c r="A109" s="19">
        <v>102</v>
      </c>
      <c r="F109" s="222"/>
      <c r="G109" s="222"/>
      <c r="Y109" s="273">
        <f t="shared" si="1"/>
        <v>0</v>
      </c>
    </row>
    <row r="110" spans="1:25" ht="13.5" customHeight="1">
      <c r="A110" s="19">
        <v>103</v>
      </c>
      <c r="F110" s="222"/>
      <c r="G110" s="222"/>
      <c r="Y110" s="273">
        <f t="shared" si="1"/>
        <v>0</v>
      </c>
    </row>
    <row r="111" spans="1:25" ht="13.5" customHeight="1">
      <c r="A111" s="19">
        <v>104</v>
      </c>
      <c r="F111" s="222"/>
      <c r="G111" s="222"/>
      <c r="Y111" s="273">
        <f t="shared" si="1"/>
        <v>0</v>
      </c>
    </row>
    <row r="112" spans="1:25" ht="13.5" customHeight="1">
      <c r="A112" s="19">
        <v>105</v>
      </c>
      <c r="F112" s="222"/>
      <c r="G112" s="222"/>
      <c r="Y112" s="273">
        <f t="shared" si="1"/>
        <v>0</v>
      </c>
    </row>
    <row r="113" spans="1:25" ht="13.5" customHeight="1">
      <c r="A113" s="19">
        <v>106</v>
      </c>
      <c r="F113" s="222"/>
      <c r="G113" s="222"/>
      <c r="Y113" s="273">
        <f t="shared" si="1"/>
        <v>0</v>
      </c>
    </row>
    <row r="114" spans="1:25" ht="13.5" customHeight="1">
      <c r="A114" s="19">
        <v>107</v>
      </c>
      <c r="F114" s="222"/>
      <c r="G114" s="222"/>
      <c r="Y114" s="273">
        <f t="shared" si="1"/>
        <v>0</v>
      </c>
    </row>
    <row r="115" spans="1:25" ht="13.5" customHeight="1">
      <c r="A115" s="19">
        <v>108</v>
      </c>
      <c r="F115" s="222"/>
      <c r="G115" s="222"/>
      <c r="Y115" s="273">
        <f t="shared" si="1"/>
        <v>0</v>
      </c>
    </row>
    <row r="116" spans="1:25" ht="13.5" customHeight="1">
      <c r="A116" s="19">
        <v>109</v>
      </c>
      <c r="F116" s="222"/>
      <c r="G116" s="222"/>
      <c r="Y116" s="273">
        <f t="shared" si="1"/>
        <v>0</v>
      </c>
    </row>
    <row r="117" spans="1:25" ht="13.5" customHeight="1">
      <c r="A117" s="19">
        <v>110</v>
      </c>
      <c r="F117" s="222"/>
      <c r="G117" s="222"/>
      <c r="Y117" s="273">
        <f t="shared" si="1"/>
        <v>0</v>
      </c>
    </row>
    <row r="118" spans="1:25" ht="13.5" customHeight="1">
      <c r="A118" s="19">
        <v>111</v>
      </c>
      <c r="F118" s="222"/>
      <c r="G118" s="222"/>
      <c r="Y118" s="273">
        <f t="shared" si="1"/>
        <v>0</v>
      </c>
    </row>
    <row r="119" spans="1:25" ht="13.5" customHeight="1">
      <c r="A119" s="19">
        <v>112</v>
      </c>
      <c r="F119" s="222"/>
      <c r="G119" s="222"/>
      <c r="Y119" s="273">
        <f t="shared" si="1"/>
        <v>0</v>
      </c>
    </row>
    <row r="120" spans="1:25" ht="13.5" customHeight="1">
      <c r="A120" s="19">
        <v>113</v>
      </c>
      <c r="F120" s="222"/>
      <c r="G120" s="222"/>
      <c r="Y120" s="273">
        <f t="shared" si="1"/>
        <v>0</v>
      </c>
    </row>
    <row r="121" spans="1:25" ht="13.5" customHeight="1">
      <c r="A121" s="19">
        <v>114</v>
      </c>
      <c r="F121" s="222"/>
      <c r="G121" s="222"/>
      <c r="Y121" s="273">
        <f t="shared" si="1"/>
        <v>0</v>
      </c>
    </row>
    <row r="122" spans="1:25" ht="13.5" customHeight="1">
      <c r="A122" s="19">
        <v>115</v>
      </c>
      <c r="F122" s="222"/>
      <c r="G122" s="222"/>
      <c r="Y122" s="273">
        <f t="shared" si="1"/>
        <v>0</v>
      </c>
    </row>
    <row r="123" spans="1:25" ht="13.5" customHeight="1">
      <c r="A123" s="19">
        <v>116</v>
      </c>
      <c r="F123" s="222"/>
      <c r="G123" s="222"/>
      <c r="Y123" s="273">
        <f t="shared" si="1"/>
        <v>0</v>
      </c>
    </row>
    <row r="124" spans="1:25" ht="13.5" customHeight="1">
      <c r="A124" s="19">
        <v>117</v>
      </c>
      <c r="F124" s="222"/>
      <c r="G124" s="222"/>
      <c r="Y124" s="273">
        <f t="shared" si="1"/>
        <v>0</v>
      </c>
    </row>
    <row r="125" spans="1:25" ht="13.5" customHeight="1">
      <c r="A125" s="19">
        <v>118</v>
      </c>
      <c r="F125" s="222"/>
      <c r="G125" s="222"/>
      <c r="Y125" s="273">
        <f t="shared" si="1"/>
        <v>0</v>
      </c>
    </row>
    <row r="126" spans="1:25" ht="13.5" customHeight="1">
      <c r="A126" s="19">
        <v>119</v>
      </c>
      <c r="F126" s="222"/>
      <c r="G126" s="222"/>
      <c r="Y126" s="273">
        <f t="shared" si="1"/>
        <v>0</v>
      </c>
    </row>
    <row r="127" spans="1:25" ht="13.5" customHeight="1">
      <c r="A127" s="19">
        <v>120</v>
      </c>
      <c r="F127" s="222"/>
      <c r="G127" s="222"/>
      <c r="Y127" s="273">
        <f t="shared" si="1"/>
        <v>0</v>
      </c>
    </row>
    <row r="128" spans="1:25" ht="13.5" customHeight="1">
      <c r="A128" s="19">
        <v>121</v>
      </c>
      <c r="F128" s="222"/>
      <c r="G128" s="222"/>
      <c r="Y128" s="273">
        <f t="shared" si="1"/>
        <v>0</v>
      </c>
    </row>
    <row r="129" spans="1:25" ht="13.5" customHeight="1">
      <c r="A129" s="19">
        <v>122</v>
      </c>
      <c r="F129" s="222"/>
      <c r="G129" s="222"/>
      <c r="Y129" s="273">
        <f t="shared" si="1"/>
        <v>0</v>
      </c>
    </row>
    <row r="130" spans="1:25" ht="13.5" customHeight="1">
      <c r="A130" s="19">
        <v>123</v>
      </c>
      <c r="F130" s="222"/>
      <c r="G130" s="222"/>
      <c r="Y130" s="273">
        <f t="shared" si="1"/>
        <v>0</v>
      </c>
    </row>
    <row r="131" spans="1:25" ht="13.5" customHeight="1">
      <c r="A131" s="19">
        <v>124</v>
      </c>
      <c r="F131" s="222"/>
      <c r="G131" s="222"/>
      <c r="Y131" s="273">
        <f t="shared" si="1"/>
        <v>0</v>
      </c>
    </row>
    <row r="132" spans="1:25" ht="13.5" customHeight="1">
      <c r="A132" s="19">
        <v>125</v>
      </c>
      <c r="F132" s="222"/>
      <c r="G132" s="222"/>
      <c r="Y132" s="273">
        <f t="shared" si="1"/>
        <v>0</v>
      </c>
    </row>
    <row r="133" spans="1:25" ht="13.5" customHeight="1">
      <c r="A133" s="19">
        <v>126</v>
      </c>
      <c r="F133" s="222"/>
      <c r="G133" s="222"/>
      <c r="Y133" s="273">
        <f t="shared" si="1"/>
        <v>0</v>
      </c>
    </row>
    <row r="134" spans="1:25" ht="13.5" customHeight="1">
      <c r="A134" s="19">
        <v>127</v>
      </c>
      <c r="F134" s="222"/>
      <c r="G134" s="222"/>
      <c r="Y134" s="273">
        <f t="shared" si="1"/>
        <v>0</v>
      </c>
    </row>
    <row r="135" spans="1:25" ht="13.5" customHeight="1">
      <c r="A135" s="19">
        <v>128</v>
      </c>
      <c r="F135" s="222"/>
      <c r="G135" s="222"/>
      <c r="Y135" s="273">
        <f t="shared" si="1"/>
        <v>0</v>
      </c>
    </row>
    <row r="136" spans="1:25" ht="13.5" customHeight="1">
      <c r="A136" s="19">
        <v>129</v>
      </c>
      <c r="F136" s="222"/>
      <c r="G136" s="222"/>
      <c r="Y136" s="273">
        <f aca="true" t="shared" si="2" ref="Y136:Y199">IF(B136="正会員",1000,IF(B136="個人賛助会員",Z136*1000,0))</f>
        <v>0</v>
      </c>
    </row>
    <row r="137" spans="1:25" ht="13.5" customHeight="1">
      <c r="A137" s="19">
        <v>130</v>
      </c>
      <c r="F137" s="222"/>
      <c r="G137" s="222"/>
      <c r="Y137" s="273">
        <f t="shared" si="2"/>
        <v>0</v>
      </c>
    </row>
    <row r="138" spans="1:25" ht="13.5" customHeight="1">
      <c r="A138" s="19">
        <v>131</v>
      </c>
      <c r="F138" s="222"/>
      <c r="G138" s="222"/>
      <c r="Y138" s="273">
        <f t="shared" si="2"/>
        <v>0</v>
      </c>
    </row>
    <row r="139" spans="1:25" ht="13.5" customHeight="1">
      <c r="A139" s="19">
        <v>132</v>
      </c>
      <c r="F139" s="222"/>
      <c r="G139" s="222"/>
      <c r="Y139" s="273">
        <f t="shared" si="2"/>
        <v>0</v>
      </c>
    </row>
    <row r="140" spans="1:25" ht="13.5" customHeight="1">
      <c r="A140" s="19">
        <v>133</v>
      </c>
      <c r="F140" s="222"/>
      <c r="G140" s="222"/>
      <c r="Y140" s="273">
        <f t="shared" si="2"/>
        <v>0</v>
      </c>
    </row>
    <row r="141" spans="1:25" ht="13.5" customHeight="1">
      <c r="A141" s="19">
        <v>134</v>
      </c>
      <c r="F141" s="222"/>
      <c r="G141" s="222"/>
      <c r="Y141" s="273">
        <f t="shared" si="2"/>
        <v>0</v>
      </c>
    </row>
    <row r="142" spans="1:25" ht="13.5" customHeight="1">
      <c r="A142" s="19">
        <v>135</v>
      </c>
      <c r="F142" s="222"/>
      <c r="G142" s="222"/>
      <c r="Y142" s="273">
        <f t="shared" si="2"/>
        <v>0</v>
      </c>
    </row>
    <row r="143" spans="1:25" ht="13.5" customHeight="1">
      <c r="A143" s="19">
        <v>136</v>
      </c>
      <c r="F143" s="222"/>
      <c r="G143" s="222"/>
      <c r="Y143" s="273">
        <f t="shared" si="2"/>
        <v>0</v>
      </c>
    </row>
    <row r="144" spans="1:25" ht="13.5" customHeight="1">
      <c r="A144" s="19">
        <v>137</v>
      </c>
      <c r="F144" s="222"/>
      <c r="G144" s="222"/>
      <c r="Y144" s="273">
        <f t="shared" si="2"/>
        <v>0</v>
      </c>
    </row>
    <row r="145" spans="1:25" ht="13.5" customHeight="1">
      <c r="A145" s="19">
        <v>138</v>
      </c>
      <c r="F145" s="222"/>
      <c r="G145" s="222"/>
      <c r="Y145" s="273">
        <f t="shared" si="2"/>
        <v>0</v>
      </c>
    </row>
    <row r="146" spans="1:25" ht="13.5" customHeight="1">
      <c r="A146" s="19">
        <v>139</v>
      </c>
      <c r="F146" s="222"/>
      <c r="G146" s="222"/>
      <c r="Y146" s="273">
        <f t="shared" si="2"/>
        <v>0</v>
      </c>
    </row>
    <row r="147" spans="1:25" ht="13.5" customHeight="1">
      <c r="A147" s="19">
        <v>140</v>
      </c>
      <c r="F147" s="222"/>
      <c r="G147" s="222"/>
      <c r="Y147" s="273">
        <f t="shared" si="2"/>
        <v>0</v>
      </c>
    </row>
    <row r="148" spans="1:25" ht="13.5" customHeight="1">
      <c r="A148" s="19">
        <v>141</v>
      </c>
      <c r="F148" s="222"/>
      <c r="G148" s="222"/>
      <c r="Y148" s="273">
        <f t="shared" si="2"/>
        <v>0</v>
      </c>
    </row>
    <row r="149" spans="1:25" ht="13.5" customHeight="1">
      <c r="A149" s="19">
        <v>142</v>
      </c>
      <c r="F149" s="222"/>
      <c r="G149" s="222"/>
      <c r="Y149" s="273">
        <f t="shared" si="2"/>
        <v>0</v>
      </c>
    </row>
    <row r="150" spans="1:25" ht="13.5" customHeight="1">
      <c r="A150" s="19">
        <v>143</v>
      </c>
      <c r="F150" s="222"/>
      <c r="G150" s="222"/>
      <c r="Y150" s="273">
        <f t="shared" si="2"/>
        <v>0</v>
      </c>
    </row>
    <row r="151" spans="1:25" ht="13.5" customHeight="1">
      <c r="A151" s="19">
        <v>144</v>
      </c>
      <c r="F151" s="222"/>
      <c r="G151" s="222"/>
      <c r="Y151" s="273">
        <f t="shared" si="2"/>
        <v>0</v>
      </c>
    </row>
    <row r="152" spans="1:25" ht="13.5" customHeight="1">
      <c r="A152" s="19">
        <v>145</v>
      </c>
      <c r="F152" s="222"/>
      <c r="G152" s="222"/>
      <c r="Y152" s="273">
        <f t="shared" si="2"/>
        <v>0</v>
      </c>
    </row>
    <row r="153" spans="1:25" ht="13.5" customHeight="1">
      <c r="A153" s="19">
        <v>146</v>
      </c>
      <c r="F153" s="222"/>
      <c r="G153" s="222"/>
      <c r="Y153" s="273">
        <f t="shared" si="2"/>
        <v>0</v>
      </c>
    </row>
    <row r="154" spans="1:25" ht="13.5" customHeight="1">
      <c r="A154" s="19">
        <v>147</v>
      </c>
      <c r="F154" s="222"/>
      <c r="G154" s="222"/>
      <c r="Y154" s="273">
        <f t="shared" si="2"/>
        <v>0</v>
      </c>
    </row>
    <row r="155" spans="1:25" ht="13.5" customHeight="1">
      <c r="A155" s="19">
        <v>148</v>
      </c>
      <c r="F155" s="222"/>
      <c r="G155" s="222"/>
      <c r="Y155" s="273">
        <f t="shared" si="2"/>
        <v>0</v>
      </c>
    </row>
    <row r="156" spans="1:25" ht="13.5" customHeight="1">
      <c r="A156" s="19">
        <v>149</v>
      </c>
      <c r="F156" s="222"/>
      <c r="G156" s="222"/>
      <c r="Y156" s="273">
        <f t="shared" si="2"/>
        <v>0</v>
      </c>
    </row>
    <row r="157" spans="1:25" ht="13.5" customHeight="1">
      <c r="A157" s="19">
        <v>150</v>
      </c>
      <c r="F157" s="222"/>
      <c r="G157" s="222"/>
      <c r="Y157" s="273">
        <f t="shared" si="2"/>
        <v>0</v>
      </c>
    </row>
    <row r="158" spans="1:25" ht="13.5" customHeight="1">
      <c r="A158" s="19">
        <v>151</v>
      </c>
      <c r="F158" s="222"/>
      <c r="G158" s="222"/>
      <c r="Y158" s="273">
        <f t="shared" si="2"/>
        <v>0</v>
      </c>
    </row>
    <row r="159" spans="1:25" ht="13.5" customHeight="1">
      <c r="A159" s="19">
        <v>152</v>
      </c>
      <c r="F159" s="222"/>
      <c r="G159" s="222"/>
      <c r="Y159" s="273">
        <f t="shared" si="2"/>
        <v>0</v>
      </c>
    </row>
    <row r="160" spans="1:25" ht="13.5" customHeight="1">
      <c r="A160" s="19">
        <v>153</v>
      </c>
      <c r="F160" s="222"/>
      <c r="G160" s="222"/>
      <c r="Y160" s="273">
        <f t="shared" si="2"/>
        <v>0</v>
      </c>
    </row>
    <row r="161" spans="1:25" ht="13.5" customHeight="1">
      <c r="A161" s="19">
        <v>154</v>
      </c>
      <c r="F161" s="222"/>
      <c r="G161" s="222"/>
      <c r="Y161" s="273">
        <f t="shared" si="2"/>
        <v>0</v>
      </c>
    </row>
    <row r="162" spans="1:25" ht="13.5" customHeight="1">
      <c r="A162" s="19">
        <v>155</v>
      </c>
      <c r="F162" s="222"/>
      <c r="G162" s="222"/>
      <c r="Y162" s="273">
        <f t="shared" si="2"/>
        <v>0</v>
      </c>
    </row>
    <row r="163" spans="1:25" ht="13.5" customHeight="1">
      <c r="A163" s="19">
        <v>156</v>
      </c>
      <c r="F163" s="222"/>
      <c r="G163" s="222"/>
      <c r="Y163" s="273">
        <f t="shared" si="2"/>
        <v>0</v>
      </c>
    </row>
    <row r="164" spans="1:25" ht="13.5" customHeight="1">
      <c r="A164" s="19">
        <v>157</v>
      </c>
      <c r="F164" s="222"/>
      <c r="G164" s="222"/>
      <c r="Y164" s="273">
        <f t="shared" si="2"/>
        <v>0</v>
      </c>
    </row>
    <row r="165" spans="1:25" ht="13.5" customHeight="1">
      <c r="A165" s="19">
        <v>158</v>
      </c>
      <c r="F165" s="222"/>
      <c r="G165" s="222"/>
      <c r="Y165" s="273">
        <f t="shared" si="2"/>
        <v>0</v>
      </c>
    </row>
    <row r="166" spans="1:25" ht="13.5" customHeight="1">
      <c r="A166" s="19">
        <v>159</v>
      </c>
      <c r="F166" s="222"/>
      <c r="G166" s="222"/>
      <c r="Y166" s="273">
        <f t="shared" si="2"/>
        <v>0</v>
      </c>
    </row>
    <row r="167" spans="1:25" ht="13.5" customHeight="1">
      <c r="A167" s="19">
        <v>160</v>
      </c>
      <c r="F167" s="222"/>
      <c r="G167" s="222"/>
      <c r="Y167" s="273">
        <f t="shared" si="2"/>
        <v>0</v>
      </c>
    </row>
    <row r="168" spans="1:25" ht="13.5" customHeight="1">
      <c r="A168" s="19">
        <v>161</v>
      </c>
      <c r="F168" s="222"/>
      <c r="G168" s="222"/>
      <c r="Y168" s="273">
        <f t="shared" si="2"/>
        <v>0</v>
      </c>
    </row>
    <row r="169" spans="1:25" ht="13.5" customHeight="1">
      <c r="A169" s="19">
        <v>162</v>
      </c>
      <c r="F169" s="222"/>
      <c r="G169" s="222"/>
      <c r="Y169" s="273">
        <f t="shared" si="2"/>
        <v>0</v>
      </c>
    </row>
    <row r="170" spans="1:25" ht="13.5" customHeight="1">
      <c r="A170" s="19">
        <v>163</v>
      </c>
      <c r="F170" s="222"/>
      <c r="G170" s="222"/>
      <c r="Y170" s="273">
        <f t="shared" si="2"/>
        <v>0</v>
      </c>
    </row>
    <row r="171" spans="1:25" ht="13.5" customHeight="1">
      <c r="A171" s="19">
        <v>164</v>
      </c>
      <c r="F171" s="222"/>
      <c r="G171" s="222"/>
      <c r="Y171" s="273">
        <f t="shared" si="2"/>
        <v>0</v>
      </c>
    </row>
    <row r="172" spans="1:25" ht="13.5" customHeight="1">
      <c r="A172" s="19">
        <v>165</v>
      </c>
      <c r="F172" s="222"/>
      <c r="G172" s="222"/>
      <c r="Y172" s="273">
        <f t="shared" si="2"/>
        <v>0</v>
      </c>
    </row>
    <row r="173" spans="1:25" ht="13.5" customHeight="1">
      <c r="A173" s="19">
        <v>166</v>
      </c>
      <c r="F173" s="222"/>
      <c r="G173" s="222"/>
      <c r="Y173" s="273">
        <f t="shared" si="2"/>
        <v>0</v>
      </c>
    </row>
    <row r="174" spans="1:25" ht="13.5" customHeight="1">
      <c r="A174" s="19">
        <v>167</v>
      </c>
      <c r="F174" s="222"/>
      <c r="G174" s="222"/>
      <c r="Y174" s="273">
        <f t="shared" si="2"/>
        <v>0</v>
      </c>
    </row>
    <row r="175" spans="1:25" ht="13.5" customHeight="1">
      <c r="A175" s="19">
        <v>168</v>
      </c>
      <c r="F175" s="222"/>
      <c r="G175" s="222"/>
      <c r="Y175" s="273">
        <f t="shared" si="2"/>
        <v>0</v>
      </c>
    </row>
    <row r="176" spans="1:25" ht="13.5" customHeight="1">
      <c r="A176" s="19">
        <v>169</v>
      </c>
      <c r="F176" s="222"/>
      <c r="G176" s="222"/>
      <c r="Y176" s="273">
        <f t="shared" si="2"/>
        <v>0</v>
      </c>
    </row>
    <row r="177" spans="1:25" ht="13.5" customHeight="1">
      <c r="A177" s="19">
        <v>170</v>
      </c>
      <c r="F177" s="222"/>
      <c r="G177" s="222"/>
      <c r="Y177" s="273">
        <f t="shared" si="2"/>
        <v>0</v>
      </c>
    </row>
    <row r="178" spans="1:25" ht="13.5" customHeight="1">
      <c r="A178" s="19">
        <v>171</v>
      </c>
      <c r="F178" s="222"/>
      <c r="G178" s="222"/>
      <c r="Y178" s="273">
        <f t="shared" si="2"/>
        <v>0</v>
      </c>
    </row>
    <row r="179" spans="1:25" ht="13.5" customHeight="1">
      <c r="A179" s="19">
        <v>172</v>
      </c>
      <c r="F179" s="222"/>
      <c r="G179" s="222"/>
      <c r="Y179" s="273">
        <f t="shared" si="2"/>
        <v>0</v>
      </c>
    </row>
    <row r="180" spans="1:25" ht="13.5" customHeight="1">
      <c r="A180" s="19">
        <v>173</v>
      </c>
      <c r="F180" s="222"/>
      <c r="G180" s="222"/>
      <c r="Y180" s="273">
        <f t="shared" si="2"/>
        <v>0</v>
      </c>
    </row>
    <row r="181" spans="1:25" ht="13.5" customHeight="1">
      <c r="A181" s="19">
        <v>174</v>
      </c>
      <c r="F181" s="222"/>
      <c r="G181" s="222"/>
      <c r="Y181" s="273">
        <f t="shared" si="2"/>
        <v>0</v>
      </c>
    </row>
    <row r="182" spans="1:25" ht="13.5" customHeight="1">
      <c r="A182" s="19">
        <v>175</v>
      </c>
      <c r="F182" s="222"/>
      <c r="G182" s="222"/>
      <c r="Y182" s="273">
        <f t="shared" si="2"/>
        <v>0</v>
      </c>
    </row>
    <row r="183" spans="1:25" ht="13.5" customHeight="1">
      <c r="A183" s="19">
        <v>176</v>
      </c>
      <c r="F183" s="222"/>
      <c r="G183" s="222"/>
      <c r="Y183" s="273">
        <f t="shared" si="2"/>
        <v>0</v>
      </c>
    </row>
    <row r="184" spans="1:25" ht="13.5" customHeight="1">
      <c r="A184" s="19">
        <v>177</v>
      </c>
      <c r="F184" s="222"/>
      <c r="G184" s="222"/>
      <c r="Y184" s="273">
        <f t="shared" si="2"/>
        <v>0</v>
      </c>
    </row>
    <row r="185" spans="1:25" ht="13.5" customHeight="1">
      <c r="A185" s="19">
        <v>178</v>
      </c>
      <c r="F185" s="222"/>
      <c r="G185" s="222"/>
      <c r="Y185" s="273">
        <f t="shared" si="2"/>
        <v>0</v>
      </c>
    </row>
    <row r="186" spans="1:25" ht="13.5" customHeight="1">
      <c r="A186" s="19">
        <v>179</v>
      </c>
      <c r="F186" s="222"/>
      <c r="G186" s="222"/>
      <c r="Y186" s="273">
        <f t="shared" si="2"/>
        <v>0</v>
      </c>
    </row>
    <row r="187" spans="1:25" ht="13.5" customHeight="1">
      <c r="A187" s="19">
        <v>180</v>
      </c>
      <c r="F187" s="222"/>
      <c r="G187" s="222"/>
      <c r="Y187" s="273">
        <f t="shared" si="2"/>
        <v>0</v>
      </c>
    </row>
    <row r="188" spans="1:25" ht="13.5" customHeight="1">
      <c r="A188" s="19">
        <v>181</v>
      </c>
      <c r="F188" s="222"/>
      <c r="G188" s="222"/>
      <c r="Y188" s="273">
        <f t="shared" si="2"/>
        <v>0</v>
      </c>
    </row>
    <row r="189" spans="1:25" ht="13.5" customHeight="1">
      <c r="A189" s="19">
        <v>182</v>
      </c>
      <c r="F189" s="222"/>
      <c r="G189" s="222"/>
      <c r="Y189" s="273">
        <f t="shared" si="2"/>
        <v>0</v>
      </c>
    </row>
    <row r="190" spans="1:25" ht="13.5" customHeight="1">
      <c r="A190" s="19">
        <v>183</v>
      </c>
      <c r="F190" s="222"/>
      <c r="G190" s="222"/>
      <c r="Y190" s="273">
        <f t="shared" si="2"/>
        <v>0</v>
      </c>
    </row>
    <row r="191" spans="1:25" ht="13.5" customHeight="1">
      <c r="A191" s="19">
        <v>184</v>
      </c>
      <c r="F191" s="222"/>
      <c r="G191" s="222"/>
      <c r="Y191" s="273">
        <f t="shared" si="2"/>
        <v>0</v>
      </c>
    </row>
    <row r="192" spans="1:25" ht="13.5" customHeight="1">
      <c r="A192" s="19">
        <v>185</v>
      </c>
      <c r="F192" s="222"/>
      <c r="G192" s="222"/>
      <c r="Y192" s="273">
        <f t="shared" si="2"/>
        <v>0</v>
      </c>
    </row>
    <row r="193" spans="1:25" ht="13.5" customHeight="1">
      <c r="A193" s="19">
        <v>186</v>
      </c>
      <c r="F193" s="222"/>
      <c r="G193" s="222"/>
      <c r="Y193" s="273">
        <f t="shared" si="2"/>
        <v>0</v>
      </c>
    </row>
    <row r="194" spans="1:25" ht="13.5" customHeight="1">
      <c r="A194" s="19">
        <v>187</v>
      </c>
      <c r="F194" s="222"/>
      <c r="G194" s="222"/>
      <c r="Y194" s="273">
        <f t="shared" si="2"/>
        <v>0</v>
      </c>
    </row>
    <row r="195" spans="1:25" ht="13.5" customHeight="1">
      <c r="A195" s="19">
        <v>188</v>
      </c>
      <c r="F195" s="222"/>
      <c r="G195" s="222"/>
      <c r="Y195" s="273">
        <f t="shared" si="2"/>
        <v>0</v>
      </c>
    </row>
    <row r="196" spans="1:25" ht="13.5" customHeight="1">
      <c r="A196" s="19">
        <v>189</v>
      </c>
      <c r="F196" s="222"/>
      <c r="G196" s="222"/>
      <c r="Y196" s="273">
        <f t="shared" si="2"/>
        <v>0</v>
      </c>
    </row>
    <row r="197" spans="1:25" ht="13.5" customHeight="1">
      <c r="A197" s="19">
        <v>190</v>
      </c>
      <c r="F197" s="222"/>
      <c r="G197" s="222"/>
      <c r="Y197" s="273">
        <f t="shared" si="2"/>
        <v>0</v>
      </c>
    </row>
    <row r="198" spans="1:25" ht="13.5" customHeight="1">
      <c r="A198" s="19">
        <v>191</v>
      </c>
      <c r="F198" s="222"/>
      <c r="G198" s="222"/>
      <c r="Y198" s="273">
        <f t="shared" si="2"/>
        <v>0</v>
      </c>
    </row>
    <row r="199" spans="1:25" ht="13.5" customHeight="1">
      <c r="A199" s="19">
        <v>192</v>
      </c>
      <c r="F199" s="222"/>
      <c r="G199" s="222"/>
      <c r="Y199" s="273">
        <f t="shared" si="2"/>
        <v>0</v>
      </c>
    </row>
    <row r="200" spans="1:25" ht="13.5" customHeight="1">
      <c r="A200" s="19">
        <v>193</v>
      </c>
      <c r="F200" s="222"/>
      <c r="G200" s="222"/>
      <c r="Y200" s="273">
        <f aca="true" t="shared" si="3" ref="Y200:Y263">IF(B200="正会員",1000,IF(B200="個人賛助会員",Z200*1000,0))</f>
        <v>0</v>
      </c>
    </row>
    <row r="201" spans="1:25" ht="13.5" customHeight="1">
      <c r="A201" s="19">
        <v>194</v>
      </c>
      <c r="F201" s="222"/>
      <c r="G201" s="222"/>
      <c r="Y201" s="273">
        <f t="shared" si="3"/>
        <v>0</v>
      </c>
    </row>
    <row r="202" spans="1:25" ht="13.5" customHeight="1">
      <c r="A202" s="19">
        <v>195</v>
      </c>
      <c r="F202" s="222"/>
      <c r="G202" s="222"/>
      <c r="Y202" s="273">
        <f t="shared" si="3"/>
        <v>0</v>
      </c>
    </row>
    <row r="203" spans="1:25" ht="13.5" customHeight="1">
      <c r="A203" s="19">
        <v>196</v>
      </c>
      <c r="F203" s="222"/>
      <c r="G203" s="222"/>
      <c r="Y203" s="273">
        <f t="shared" si="3"/>
        <v>0</v>
      </c>
    </row>
    <row r="204" spans="1:25" ht="13.5" customHeight="1">
      <c r="A204" s="19">
        <v>197</v>
      </c>
      <c r="F204" s="222"/>
      <c r="G204" s="222"/>
      <c r="Y204" s="273">
        <f t="shared" si="3"/>
        <v>0</v>
      </c>
    </row>
    <row r="205" spans="1:25" ht="13.5" customHeight="1">
      <c r="A205" s="19">
        <v>198</v>
      </c>
      <c r="F205" s="222"/>
      <c r="G205" s="222"/>
      <c r="Y205" s="273">
        <f t="shared" si="3"/>
        <v>0</v>
      </c>
    </row>
    <row r="206" spans="1:25" ht="13.5" customHeight="1">
      <c r="A206" s="19">
        <v>199</v>
      </c>
      <c r="F206" s="222"/>
      <c r="G206" s="222"/>
      <c r="Y206" s="273">
        <f t="shared" si="3"/>
        <v>0</v>
      </c>
    </row>
    <row r="207" spans="1:25" ht="13.5" customHeight="1">
      <c r="A207" s="19">
        <v>200</v>
      </c>
      <c r="F207" s="222"/>
      <c r="G207" s="222"/>
      <c r="Y207" s="273">
        <f t="shared" si="3"/>
        <v>0</v>
      </c>
    </row>
    <row r="208" spans="1:25" ht="13.5" customHeight="1">
      <c r="A208" s="19">
        <v>201</v>
      </c>
      <c r="F208" s="222"/>
      <c r="G208" s="222"/>
      <c r="Y208" s="273">
        <f t="shared" si="3"/>
        <v>0</v>
      </c>
    </row>
    <row r="209" spans="1:25" ht="13.5" customHeight="1">
      <c r="A209" s="19">
        <v>202</v>
      </c>
      <c r="F209" s="222"/>
      <c r="G209" s="222"/>
      <c r="Y209" s="273">
        <f t="shared" si="3"/>
        <v>0</v>
      </c>
    </row>
    <row r="210" spans="1:25" ht="13.5" customHeight="1">
      <c r="A210" s="19">
        <v>203</v>
      </c>
      <c r="F210" s="222"/>
      <c r="G210" s="222"/>
      <c r="Y210" s="273">
        <f t="shared" si="3"/>
        <v>0</v>
      </c>
    </row>
    <row r="211" spans="1:25" ht="13.5" customHeight="1">
      <c r="A211" s="19">
        <v>204</v>
      </c>
      <c r="F211" s="222"/>
      <c r="G211" s="222"/>
      <c r="Y211" s="273">
        <f t="shared" si="3"/>
        <v>0</v>
      </c>
    </row>
    <row r="212" spans="1:25" ht="13.5" customHeight="1">
      <c r="A212" s="19">
        <v>205</v>
      </c>
      <c r="F212" s="222"/>
      <c r="G212" s="222"/>
      <c r="Y212" s="273">
        <f t="shared" si="3"/>
        <v>0</v>
      </c>
    </row>
    <row r="213" spans="1:25" ht="13.5" customHeight="1">
      <c r="A213" s="19">
        <v>206</v>
      </c>
      <c r="F213" s="222"/>
      <c r="G213" s="222"/>
      <c r="Y213" s="273">
        <f t="shared" si="3"/>
        <v>0</v>
      </c>
    </row>
    <row r="214" spans="1:25" ht="13.5" customHeight="1">
      <c r="A214" s="19">
        <v>207</v>
      </c>
      <c r="F214" s="222"/>
      <c r="G214" s="222"/>
      <c r="Y214" s="273">
        <f t="shared" si="3"/>
        <v>0</v>
      </c>
    </row>
    <row r="215" spans="1:25" ht="13.5" customHeight="1">
      <c r="A215" s="19">
        <v>208</v>
      </c>
      <c r="F215" s="222"/>
      <c r="G215" s="222"/>
      <c r="Y215" s="273">
        <f t="shared" si="3"/>
        <v>0</v>
      </c>
    </row>
    <row r="216" spans="1:25" ht="13.5" customHeight="1">
      <c r="A216" s="19">
        <v>209</v>
      </c>
      <c r="F216" s="222"/>
      <c r="G216" s="222"/>
      <c r="Y216" s="273">
        <f t="shared" si="3"/>
        <v>0</v>
      </c>
    </row>
    <row r="217" spans="1:25" ht="13.5" customHeight="1">
      <c r="A217" s="19">
        <v>210</v>
      </c>
      <c r="F217" s="222"/>
      <c r="G217" s="222"/>
      <c r="Y217" s="273">
        <f t="shared" si="3"/>
        <v>0</v>
      </c>
    </row>
    <row r="218" spans="1:25" ht="13.5" customHeight="1">
      <c r="A218" s="19">
        <v>211</v>
      </c>
      <c r="F218" s="222"/>
      <c r="G218" s="222"/>
      <c r="Y218" s="273">
        <f t="shared" si="3"/>
        <v>0</v>
      </c>
    </row>
    <row r="219" spans="1:25" ht="13.5" customHeight="1">
      <c r="A219" s="19">
        <v>212</v>
      </c>
      <c r="F219" s="222"/>
      <c r="G219" s="222"/>
      <c r="Y219" s="273">
        <f t="shared" si="3"/>
        <v>0</v>
      </c>
    </row>
    <row r="220" spans="1:25" ht="13.5" customHeight="1">
      <c r="A220" s="19">
        <v>213</v>
      </c>
      <c r="F220" s="222"/>
      <c r="G220" s="222"/>
      <c r="Y220" s="273">
        <f t="shared" si="3"/>
        <v>0</v>
      </c>
    </row>
    <row r="221" spans="1:25" ht="13.5" customHeight="1">
      <c r="A221" s="19">
        <v>214</v>
      </c>
      <c r="F221" s="222"/>
      <c r="G221" s="222"/>
      <c r="Y221" s="273">
        <f t="shared" si="3"/>
        <v>0</v>
      </c>
    </row>
    <row r="222" spans="1:25" ht="13.5" customHeight="1">
      <c r="A222" s="19">
        <v>215</v>
      </c>
      <c r="F222" s="222"/>
      <c r="G222" s="222"/>
      <c r="Y222" s="273">
        <f t="shared" si="3"/>
        <v>0</v>
      </c>
    </row>
    <row r="223" spans="1:25" ht="13.5" customHeight="1">
      <c r="A223" s="19">
        <v>216</v>
      </c>
      <c r="F223" s="222"/>
      <c r="G223" s="222"/>
      <c r="Y223" s="273">
        <f t="shared" si="3"/>
        <v>0</v>
      </c>
    </row>
    <row r="224" spans="1:25" ht="13.5" customHeight="1">
      <c r="A224" s="19">
        <v>217</v>
      </c>
      <c r="F224" s="222"/>
      <c r="G224" s="222"/>
      <c r="Y224" s="273">
        <f t="shared" si="3"/>
        <v>0</v>
      </c>
    </row>
    <row r="225" spans="1:25" ht="13.5" customHeight="1">
      <c r="A225" s="19">
        <v>218</v>
      </c>
      <c r="F225" s="222"/>
      <c r="G225" s="222"/>
      <c r="Y225" s="273">
        <f t="shared" si="3"/>
        <v>0</v>
      </c>
    </row>
    <row r="226" spans="1:25" ht="13.5" customHeight="1">
      <c r="A226" s="19">
        <v>219</v>
      </c>
      <c r="F226" s="222"/>
      <c r="G226" s="222"/>
      <c r="Y226" s="273">
        <f t="shared" si="3"/>
        <v>0</v>
      </c>
    </row>
    <row r="227" spans="1:25" ht="13.5" customHeight="1">
      <c r="A227" s="19">
        <v>220</v>
      </c>
      <c r="F227" s="222"/>
      <c r="G227" s="222"/>
      <c r="Y227" s="273">
        <f t="shared" si="3"/>
        <v>0</v>
      </c>
    </row>
    <row r="228" spans="1:25" ht="13.5" customHeight="1">
      <c r="A228" s="19">
        <v>221</v>
      </c>
      <c r="F228" s="222"/>
      <c r="G228" s="222"/>
      <c r="Y228" s="273">
        <f t="shared" si="3"/>
        <v>0</v>
      </c>
    </row>
    <row r="229" spans="1:25" ht="13.5" customHeight="1">
      <c r="A229" s="19">
        <v>222</v>
      </c>
      <c r="F229" s="222"/>
      <c r="G229" s="222"/>
      <c r="Y229" s="273">
        <f t="shared" si="3"/>
        <v>0</v>
      </c>
    </row>
    <row r="230" spans="1:25" ht="13.5" customHeight="1">
      <c r="A230" s="19">
        <v>223</v>
      </c>
      <c r="F230" s="222"/>
      <c r="G230" s="222"/>
      <c r="Y230" s="273">
        <f t="shared" si="3"/>
        <v>0</v>
      </c>
    </row>
    <row r="231" spans="1:25" ht="13.5" customHeight="1">
      <c r="A231" s="19">
        <v>224</v>
      </c>
      <c r="F231" s="222"/>
      <c r="G231" s="222"/>
      <c r="Y231" s="273">
        <f t="shared" si="3"/>
        <v>0</v>
      </c>
    </row>
    <row r="232" spans="1:25" ht="13.5" customHeight="1">
      <c r="A232" s="19">
        <v>225</v>
      </c>
      <c r="F232" s="222"/>
      <c r="G232" s="222"/>
      <c r="Y232" s="273">
        <f t="shared" si="3"/>
        <v>0</v>
      </c>
    </row>
    <row r="233" spans="1:25" ht="13.5" customHeight="1">
      <c r="A233" s="19">
        <v>226</v>
      </c>
      <c r="F233" s="222"/>
      <c r="G233" s="222"/>
      <c r="Y233" s="273">
        <f t="shared" si="3"/>
        <v>0</v>
      </c>
    </row>
    <row r="234" spans="1:25" ht="13.5" customHeight="1">
      <c r="A234" s="19">
        <v>227</v>
      </c>
      <c r="F234" s="222"/>
      <c r="G234" s="222"/>
      <c r="Y234" s="273">
        <f t="shared" si="3"/>
        <v>0</v>
      </c>
    </row>
    <row r="235" spans="1:25" ht="13.5" customHeight="1">
      <c r="A235" s="19">
        <v>228</v>
      </c>
      <c r="F235" s="222"/>
      <c r="G235" s="222"/>
      <c r="Y235" s="273">
        <f t="shared" si="3"/>
        <v>0</v>
      </c>
    </row>
    <row r="236" spans="1:25" ht="13.5" customHeight="1">
      <c r="A236" s="19">
        <v>229</v>
      </c>
      <c r="F236" s="222"/>
      <c r="G236" s="222"/>
      <c r="Y236" s="273">
        <f t="shared" si="3"/>
        <v>0</v>
      </c>
    </row>
    <row r="237" spans="1:25" ht="13.5" customHeight="1">
      <c r="A237" s="19">
        <v>230</v>
      </c>
      <c r="F237" s="222"/>
      <c r="G237" s="222"/>
      <c r="Y237" s="273">
        <f t="shared" si="3"/>
        <v>0</v>
      </c>
    </row>
    <row r="238" spans="1:25" ht="13.5" customHeight="1">
      <c r="A238" s="19">
        <v>231</v>
      </c>
      <c r="F238" s="222"/>
      <c r="G238" s="222"/>
      <c r="Y238" s="273">
        <f t="shared" si="3"/>
        <v>0</v>
      </c>
    </row>
    <row r="239" spans="1:25" ht="13.5" customHeight="1">
      <c r="A239" s="19">
        <v>232</v>
      </c>
      <c r="F239" s="222"/>
      <c r="G239" s="222"/>
      <c r="Y239" s="273">
        <f t="shared" si="3"/>
        <v>0</v>
      </c>
    </row>
    <row r="240" spans="1:25" ht="13.5" customHeight="1">
      <c r="A240" s="19">
        <v>233</v>
      </c>
      <c r="F240" s="222"/>
      <c r="G240" s="222"/>
      <c r="Y240" s="273">
        <f t="shared" si="3"/>
        <v>0</v>
      </c>
    </row>
    <row r="241" spans="1:25" ht="13.5" customHeight="1">
      <c r="A241" s="19">
        <v>234</v>
      </c>
      <c r="F241" s="222"/>
      <c r="G241" s="222"/>
      <c r="Y241" s="273">
        <f t="shared" si="3"/>
        <v>0</v>
      </c>
    </row>
    <row r="242" spans="1:25" ht="13.5" customHeight="1">
      <c r="A242" s="19">
        <v>235</v>
      </c>
      <c r="F242" s="222"/>
      <c r="G242" s="222"/>
      <c r="Y242" s="273">
        <f t="shared" si="3"/>
        <v>0</v>
      </c>
    </row>
    <row r="243" spans="1:25" ht="13.5" customHeight="1">
      <c r="A243" s="19">
        <v>236</v>
      </c>
      <c r="F243" s="222"/>
      <c r="G243" s="222"/>
      <c r="Y243" s="273">
        <f t="shared" si="3"/>
        <v>0</v>
      </c>
    </row>
    <row r="244" spans="1:25" ht="13.5" customHeight="1">
      <c r="A244" s="19">
        <v>237</v>
      </c>
      <c r="F244" s="222"/>
      <c r="G244" s="222"/>
      <c r="Y244" s="273">
        <f t="shared" si="3"/>
        <v>0</v>
      </c>
    </row>
    <row r="245" spans="1:25" ht="13.5" customHeight="1">
      <c r="A245" s="19">
        <v>238</v>
      </c>
      <c r="F245" s="222"/>
      <c r="G245" s="222"/>
      <c r="Y245" s="273">
        <f t="shared" si="3"/>
        <v>0</v>
      </c>
    </row>
    <row r="246" spans="1:25" ht="13.5" customHeight="1">
      <c r="A246" s="19">
        <v>239</v>
      </c>
      <c r="F246" s="222"/>
      <c r="G246" s="222"/>
      <c r="Y246" s="273">
        <f t="shared" si="3"/>
        <v>0</v>
      </c>
    </row>
    <row r="247" spans="1:25" ht="13.5" customHeight="1">
      <c r="A247" s="19">
        <v>240</v>
      </c>
      <c r="F247" s="222"/>
      <c r="G247" s="222"/>
      <c r="Y247" s="273">
        <f t="shared" si="3"/>
        <v>0</v>
      </c>
    </row>
    <row r="248" spans="1:25" ht="13.5" customHeight="1">
      <c r="A248" s="19">
        <v>241</v>
      </c>
      <c r="F248" s="222"/>
      <c r="G248" s="222"/>
      <c r="Y248" s="273">
        <f t="shared" si="3"/>
        <v>0</v>
      </c>
    </row>
    <row r="249" spans="1:25" ht="13.5" customHeight="1">
      <c r="A249" s="19">
        <v>242</v>
      </c>
      <c r="F249" s="222"/>
      <c r="G249" s="222"/>
      <c r="Y249" s="273">
        <f t="shared" si="3"/>
        <v>0</v>
      </c>
    </row>
    <row r="250" spans="1:25" ht="13.5" customHeight="1">
      <c r="A250" s="19">
        <v>243</v>
      </c>
      <c r="F250" s="222"/>
      <c r="G250" s="222"/>
      <c r="Y250" s="273">
        <f t="shared" si="3"/>
        <v>0</v>
      </c>
    </row>
    <row r="251" spans="1:25" ht="13.5" customHeight="1">
      <c r="A251" s="19">
        <v>244</v>
      </c>
      <c r="F251" s="222"/>
      <c r="G251" s="222"/>
      <c r="Y251" s="273">
        <f t="shared" si="3"/>
        <v>0</v>
      </c>
    </row>
    <row r="252" spans="1:25" ht="13.5" customHeight="1">
      <c r="A252" s="19">
        <v>245</v>
      </c>
      <c r="F252" s="222"/>
      <c r="G252" s="222"/>
      <c r="Y252" s="273">
        <f t="shared" si="3"/>
        <v>0</v>
      </c>
    </row>
    <row r="253" spans="1:25" ht="13.5" customHeight="1">
      <c r="A253" s="19">
        <v>246</v>
      </c>
      <c r="F253" s="222"/>
      <c r="G253" s="222"/>
      <c r="Y253" s="273">
        <f t="shared" si="3"/>
        <v>0</v>
      </c>
    </row>
    <row r="254" spans="1:25" ht="13.5" customHeight="1">
      <c r="A254" s="19">
        <v>247</v>
      </c>
      <c r="F254" s="222"/>
      <c r="G254" s="222"/>
      <c r="Y254" s="273">
        <f t="shared" si="3"/>
        <v>0</v>
      </c>
    </row>
    <row r="255" spans="1:25" ht="13.5" customHeight="1">
      <c r="A255" s="19">
        <v>248</v>
      </c>
      <c r="F255" s="222"/>
      <c r="G255" s="222"/>
      <c r="Y255" s="273">
        <f t="shared" si="3"/>
        <v>0</v>
      </c>
    </row>
    <row r="256" spans="1:25" ht="13.5" customHeight="1">
      <c r="A256" s="19">
        <v>249</v>
      </c>
      <c r="F256" s="222"/>
      <c r="G256" s="222"/>
      <c r="Y256" s="273">
        <f t="shared" si="3"/>
        <v>0</v>
      </c>
    </row>
    <row r="257" spans="1:25" ht="13.5" customHeight="1">
      <c r="A257" s="19">
        <v>250</v>
      </c>
      <c r="F257" s="222"/>
      <c r="G257" s="222"/>
      <c r="Y257" s="273">
        <f t="shared" si="3"/>
        <v>0</v>
      </c>
    </row>
    <row r="258" spans="1:25" ht="13.5" customHeight="1">
      <c r="A258" s="19">
        <v>251</v>
      </c>
      <c r="F258" s="222"/>
      <c r="G258" s="222"/>
      <c r="Y258" s="273">
        <f t="shared" si="3"/>
        <v>0</v>
      </c>
    </row>
    <row r="259" spans="1:25" ht="13.5" customHeight="1">
      <c r="A259" s="19">
        <v>252</v>
      </c>
      <c r="F259" s="222"/>
      <c r="G259" s="222"/>
      <c r="Y259" s="273">
        <f t="shared" si="3"/>
        <v>0</v>
      </c>
    </row>
    <row r="260" spans="1:25" ht="13.5" customHeight="1">
      <c r="A260" s="19">
        <v>253</v>
      </c>
      <c r="F260" s="222"/>
      <c r="G260" s="222"/>
      <c r="Y260" s="273">
        <f t="shared" si="3"/>
        <v>0</v>
      </c>
    </row>
    <row r="261" spans="1:25" ht="13.5" customHeight="1">
      <c r="A261" s="19">
        <v>254</v>
      </c>
      <c r="F261" s="222"/>
      <c r="G261" s="222"/>
      <c r="Y261" s="273">
        <f t="shared" si="3"/>
        <v>0</v>
      </c>
    </row>
    <row r="262" spans="1:25" ht="13.5" customHeight="1">
      <c r="A262" s="19">
        <v>255</v>
      </c>
      <c r="F262" s="222"/>
      <c r="G262" s="222"/>
      <c r="Y262" s="273">
        <f t="shared" si="3"/>
        <v>0</v>
      </c>
    </row>
    <row r="263" spans="1:25" ht="13.5" customHeight="1">
      <c r="A263" s="19">
        <v>256</v>
      </c>
      <c r="F263" s="222"/>
      <c r="G263" s="222"/>
      <c r="Y263" s="273">
        <f t="shared" si="3"/>
        <v>0</v>
      </c>
    </row>
    <row r="264" spans="1:25" ht="13.5" customHeight="1">
      <c r="A264" s="19">
        <v>257</v>
      </c>
      <c r="F264" s="222"/>
      <c r="G264" s="222"/>
      <c r="Y264" s="273">
        <f aca="true" t="shared" si="4" ref="Y264:Y327">IF(B264="正会員",1000,IF(B264="個人賛助会員",Z264*1000,0))</f>
        <v>0</v>
      </c>
    </row>
    <row r="265" spans="1:25" ht="13.5" customHeight="1">
      <c r="A265" s="19">
        <v>258</v>
      </c>
      <c r="F265" s="222"/>
      <c r="G265" s="222"/>
      <c r="Y265" s="273">
        <f t="shared" si="4"/>
        <v>0</v>
      </c>
    </row>
    <row r="266" spans="1:25" ht="13.5" customHeight="1">
      <c r="A266" s="19">
        <v>259</v>
      </c>
      <c r="F266" s="222"/>
      <c r="G266" s="222"/>
      <c r="Y266" s="273">
        <f t="shared" si="4"/>
        <v>0</v>
      </c>
    </row>
    <row r="267" spans="1:25" ht="13.5" customHeight="1">
      <c r="A267" s="19">
        <v>260</v>
      </c>
      <c r="F267" s="222"/>
      <c r="G267" s="222"/>
      <c r="Y267" s="273">
        <f t="shared" si="4"/>
        <v>0</v>
      </c>
    </row>
    <row r="268" spans="1:25" ht="13.5" customHeight="1">
      <c r="A268" s="19">
        <v>261</v>
      </c>
      <c r="F268" s="222"/>
      <c r="G268" s="222"/>
      <c r="Y268" s="273">
        <f t="shared" si="4"/>
        <v>0</v>
      </c>
    </row>
    <row r="269" spans="1:25" ht="13.5" customHeight="1">
      <c r="A269" s="19">
        <v>262</v>
      </c>
      <c r="F269" s="222"/>
      <c r="G269" s="222"/>
      <c r="Y269" s="273">
        <f t="shared" si="4"/>
        <v>0</v>
      </c>
    </row>
    <row r="270" spans="1:25" ht="13.5" customHeight="1">
      <c r="A270" s="19">
        <v>263</v>
      </c>
      <c r="F270" s="222"/>
      <c r="G270" s="222"/>
      <c r="Y270" s="273">
        <f t="shared" si="4"/>
        <v>0</v>
      </c>
    </row>
    <row r="271" spans="1:25" ht="13.5" customHeight="1">
      <c r="A271" s="19">
        <v>264</v>
      </c>
      <c r="F271" s="222"/>
      <c r="G271" s="222"/>
      <c r="Y271" s="273">
        <f t="shared" si="4"/>
        <v>0</v>
      </c>
    </row>
    <row r="272" spans="1:25" ht="13.5" customHeight="1">
      <c r="A272" s="19">
        <v>265</v>
      </c>
      <c r="F272" s="222"/>
      <c r="G272" s="222"/>
      <c r="Y272" s="273">
        <f t="shared" si="4"/>
        <v>0</v>
      </c>
    </row>
    <row r="273" spans="1:25" ht="13.5" customHeight="1">
      <c r="A273" s="19">
        <v>266</v>
      </c>
      <c r="F273" s="222"/>
      <c r="G273" s="222"/>
      <c r="Y273" s="273">
        <f t="shared" si="4"/>
        <v>0</v>
      </c>
    </row>
    <row r="274" spans="1:25" ht="13.5" customHeight="1">
      <c r="A274" s="19">
        <v>267</v>
      </c>
      <c r="F274" s="222"/>
      <c r="G274" s="222"/>
      <c r="Y274" s="273">
        <f t="shared" si="4"/>
        <v>0</v>
      </c>
    </row>
    <row r="275" spans="1:25" ht="13.5" customHeight="1">
      <c r="A275" s="19">
        <v>268</v>
      </c>
      <c r="F275" s="222"/>
      <c r="G275" s="222"/>
      <c r="Y275" s="273">
        <f t="shared" si="4"/>
        <v>0</v>
      </c>
    </row>
    <row r="276" spans="1:25" ht="13.5" customHeight="1">
      <c r="A276" s="19">
        <v>269</v>
      </c>
      <c r="F276" s="222"/>
      <c r="G276" s="222"/>
      <c r="Y276" s="273">
        <f t="shared" si="4"/>
        <v>0</v>
      </c>
    </row>
    <row r="277" spans="1:25" ht="13.5" customHeight="1">
      <c r="A277" s="19">
        <v>270</v>
      </c>
      <c r="F277" s="222"/>
      <c r="G277" s="222"/>
      <c r="Y277" s="273">
        <f t="shared" si="4"/>
        <v>0</v>
      </c>
    </row>
    <row r="278" spans="1:25" ht="13.5" customHeight="1">
      <c r="A278" s="19">
        <v>271</v>
      </c>
      <c r="F278" s="222"/>
      <c r="G278" s="222"/>
      <c r="Y278" s="273">
        <f t="shared" si="4"/>
        <v>0</v>
      </c>
    </row>
    <row r="279" spans="1:25" ht="13.5" customHeight="1">
      <c r="A279" s="19">
        <v>272</v>
      </c>
      <c r="F279" s="222"/>
      <c r="G279" s="222"/>
      <c r="Y279" s="273">
        <f t="shared" si="4"/>
        <v>0</v>
      </c>
    </row>
    <row r="280" spans="1:25" ht="13.5" customHeight="1">
      <c r="A280" s="19">
        <v>273</v>
      </c>
      <c r="F280" s="222"/>
      <c r="G280" s="222"/>
      <c r="Y280" s="273">
        <f t="shared" si="4"/>
        <v>0</v>
      </c>
    </row>
    <row r="281" spans="1:25" ht="13.5" customHeight="1">
      <c r="A281" s="19">
        <v>274</v>
      </c>
      <c r="F281" s="222"/>
      <c r="G281" s="222"/>
      <c r="Y281" s="273">
        <f t="shared" si="4"/>
        <v>0</v>
      </c>
    </row>
    <row r="282" spans="1:25" ht="13.5" customHeight="1">
      <c r="A282" s="19">
        <v>275</v>
      </c>
      <c r="F282" s="222"/>
      <c r="G282" s="222"/>
      <c r="Y282" s="273">
        <f t="shared" si="4"/>
        <v>0</v>
      </c>
    </row>
    <row r="283" spans="1:25" ht="13.5" customHeight="1">
      <c r="A283" s="19">
        <v>276</v>
      </c>
      <c r="F283" s="222"/>
      <c r="G283" s="222"/>
      <c r="Y283" s="273">
        <f t="shared" si="4"/>
        <v>0</v>
      </c>
    </row>
    <row r="284" spans="1:25" ht="13.5" customHeight="1">
      <c r="A284" s="19">
        <v>277</v>
      </c>
      <c r="F284" s="222"/>
      <c r="G284" s="222"/>
      <c r="Y284" s="273">
        <f t="shared" si="4"/>
        <v>0</v>
      </c>
    </row>
    <row r="285" spans="1:25" ht="13.5" customHeight="1">
      <c r="A285" s="19">
        <v>278</v>
      </c>
      <c r="F285" s="222"/>
      <c r="G285" s="222"/>
      <c r="Y285" s="273">
        <f t="shared" si="4"/>
        <v>0</v>
      </c>
    </row>
    <row r="286" spans="1:25" ht="13.5" customHeight="1">
      <c r="A286" s="19">
        <v>279</v>
      </c>
      <c r="F286" s="222"/>
      <c r="G286" s="222"/>
      <c r="Y286" s="273">
        <f t="shared" si="4"/>
        <v>0</v>
      </c>
    </row>
    <row r="287" spans="1:25" ht="13.5" customHeight="1">
      <c r="A287" s="19">
        <v>280</v>
      </c>
      <c r="F287" s="222"/>
      <c r="G287" s="222"/>
      <c r="Y287" s="273">
        <f t="shared" si="4"/>
        <v>0</v>
      </c>
    </row>
    <row r="288" spans="1:25" ht="13.5" customHeight="1">
      <c r="A288" s="19">
        <v>281</v>
      </c>
      <c r="F288" s="222"/>
      <c r="G288" s="222"/>
      <c r="Y288" s="273">
        <f t="shared" si="4"/>
        <v>0</v>
      </c>
    </row>
    <row r="289" spans="1:25" ht="13.5" customHeight="1">
      <c r="A289" s="19">
        <v>282</v>
      </c>
      <c r="F289" s="222"/>
      <c r="G289" s="222"/>
      <c r="Y289" s="273">
        <f t="shared" si="4"/>
        <v>0</v>
      </c>
    </row>
    <row r="290" spans="1:25" ht="13.5" customHeight="1">
      <c r="A290" s="19">
        <v>283</v>
      </c>
      <c r="F290" s="222"/>
      <c r="G290" s="222"/>
      <c r="Y290" s="273">
        <f t="shared" si="4"/>
        <v>0</v>
      </c>
    </row>
    <row r="291" spans="1:25" ht="13.5" customHeight="1">
      <c r="A291" s="19">
        <v>284</v>
      </c>
      <c r="F291" s="222"/>
      <c r="G291" s="222"/>
      <c r="Y291" s="273">
        <f t="shared" si="4"/>
        <v>0</v>
      </c>
    </row>
    <row r="292" spans="1:25" ht="13.5" customHeight="1">
      <c r="A292" s="19">
        <v>285</v>
      </c>
      <c r="F292" s="222"/>
      <c r="G292" s="222"/>
      <c r="Y292" s="273">
        <f t="shared" si="4"/>
        <v>0</v>
      </c>
    </row>
    <row r="293" spans="1:25" ht="13.5" customHeight="1">
      <c r="A293" s="19">
        <v>286</v>
      </c>
      <c r="F293" s="222"/>
      <c r="G293" s="222"/>
      <c r="Y293" s="273">
        <f t="shared" si="4"/>
        <v>0</v>
      </c>
    </row>
    <row r="294" spans="1:25" ht="13.5" customHeight="1">
      <c r="A294" s="19">
        <v>287</v>
      </c>
      <c r="F294" s="222"/>
      <c r="G294" s="222"/>
      <c r="Y294" s="273">
        <f t="shared" si="4"/>
        <v>0</v>
      </c>
    </row>
    <row r="295" spans="1:25" ht="13.5" customHeight="1">
      <c r="A295" s="19">
        <v>288</v>
      </c>
      <c r="F295" s="222"/>
      <c r="G295" s="222"/>
      <c r="Y295" s="273">
        <f t="shared" si="4"/>
        <v>0</v>
      </c>
    </row>
    <row r="296" spans="1:25" ht="13.5" customHeight="1">
      <c r="A296" s="19">
        <v>289</v>
      </c>
      <c r="F296" s="222"/>
      <c r="G296" s="222"/>
      <c r="Y296" s="273">
        <f t="shared" si="4"/>
        <v>0</v>
      </c>
    </row>
    <row r="297" spans="1:25" ht="13.5" customHeight="1">
      <c r="A297" s="19">
        <v>290</v>
      </c>
      <c r="F297" s="222"/>
      <c r="G297" s="222"/>
      <c r="Y297" s="273">
        <f t="shared" si="4"/>
        <v>0</v>
      </c>
    </row>
    <row r="298" spans="1:25" ht="13.5" customHeight="1">
      <c r="A298" s="19">
        <v>291</v>
      </c>
      <c r="F298" s="222"/>
      <c r="G298" s="222"/>
      <c r="Y298" s="273">
        <f t="shared" si="4"/>
        <v>0</v>
      </c>
    </row>
    <row r="299" spans="1:25" ht="13.5" customHeight="1">
      <c r="A299" s="19">
        <v>292</v>
      </c>
      <c r="F299" s="222"/>
      <c r="G299" s="222"/>
      <c r="Y299" s="273">
        <f t="shared" si="4"/>
        <v>0</v>
      </c>
    </row>
    <row r="300" spans="1:25" ht="13.5" customHeight="1">
      <c r="A300" s="19">
        <v>293</v>
      </c>
      <c r="F300" s="222"/>
      <c r="G300" s="222"/>
      <c r="Y300" s="273">
        <f t="shared" si="4"/>
        <v>0</v>
      </c>
    </row>
    <row r="301" spans="1:25" ht="13.5" customHeight="1">
      <c r="A301" s="19">
        <v>294</v>
      </c>
      <c r="F301" s="222"/>
      <c r="G301" s="222"/>
      <c r="Y301" s="273">
        <f t="shared" si="4"/>
        <v>0</v>
      </c>
    </row>
    <row r="302" spans="1:25" ht="13.5" customHeight="1">
      <c r="A302" s="19">
        <v>295</v>
      </c>
      <c r="F302" s="222"/>
      <c r="G302" s="222"/>
      <c r="Y302" s="273">
        <f t="shared" si="4"/>
        <v>0</v>
      </c>
    </row>
    <row r="303" spans="1:25" ht="13.5" customHeight="1">
      <c r="A303" s="19">
        <v>296</v>
      </c>
      <c r="F303" s="222"/>
      <c r="G303" s="222"/>
      <c r="Y303" s="273">
        <f t="shared" si="4"/>
        <v>0</v>
      </c>
    </row>
    <row r="304" spans="1:25" ht="13.5" customHeight="1">
      <c r="A304" s="19">
        <v>297</v>
      </c>
      <c r="F304" s="222"/>
      <c r="G304" s="222"/>
      <c r="Y304" s="273">
        <f t="shared" si="4"/>
        <v>0</v>
      </c>
    </row>
    <row r="305" spans="1:25" ht="13.5" customHeight="1">
      <c r="A305" s="19">
        <v>298</v>
      </c>
      <c r="F305" s="222"/>
      <c r="G305" s="222"/>
      <c r="Y305" s="273">
        <f t="shared" si="4"/>
        <v>0</v>
      </c>
    </row>
    <row r="306" spans="1:25" ht="13.5" customHeight="1">
      <c r="A306" s="19">
        <v>299</v>
      </c>
      <c r="F306" s="222"/>
      <c r="G306" s="222"/>
      <c r="Y306" s="273">
        <f t="shared" si="4"/>
        <v>0</v>
      </c>
    </row>
    <row r="307" spans="1:25" ht="13.5" customHeight="1">
      <c r="A307" s="19">
        <v>300</v>
      </c>
      <c r="F307" s="222"/>
      <c r="G307" s="222"/>
      <c r="Y307" s="273">
        <f t="shared" si="4"/>
        <v>0</v>
      </c>
    </row>
    <row r="308" spans="1:25" ht="13.5" customHeight="1">
      <c r="A308" s="19">
        <v>301</v>
      </c>
      <c r="F308" s="222"/>
      <c r="G308" s="222"/>
      <c r="Y308" s="273">
        <f t="shared" si="4"/>
        <v>0</v>
      </c>
    </row>
    <row r="309" spans="1:25" ht="13.5" customHeight="1">
      <c r="A309" s="19">
        <v>302</v>
      </c>
      <c r="F309" s="222"/>
      <c r="G309" s="222"/>
      <c r="Y309" s="273">
        <f t="shared" si="4"/>
        <v>0</v>
      </c>
    </row>
    <row r="310" spans="1:25" ht="13.5" customHeight="1">
      <c r="A310" s="19">
        <v>303</v>
      </c>
      <c r="F310" s="222"/>
      <c r="G310" s="222"/>
      <c r="Y310" s="273">
        <f t="shared" si="4"/>
        <v>0</v>
      </c>
    </row>
    <row r="311" spans="1:25" ht="13.5" customHeight="1">
      <c r="A311" s="19">
        <v>304</v>
      </c>
      <c r="F311" s="222"/>
      <c r="G311" s="222"/>
      <c r="Y311" s="273">
        <f t="shared" si="4"/>
        <v>0</v>
      </c>
    </row>
    <row r="312" spans="1:25" ht="13.5" customHeight="1">
      <c r="A312" s="19">
        <v>305</v>
      </c>
      <c r="F312" s="222"/>
      <c r="G312" s="222"/>
      <c r="Y312" s="273">
        <f t="shared" si="4"/>
        <v>0</v>
      </c>
    </row>
    <row r="313" spans="1:25" ht="13.5" customHeight="1">
      <c r="A313" s="19">
        <v>306</v>
      </c>
      <c r="F313" s="222"/>
      <c r="G313" s="222"/>
      <c r="Y313" s="273">
        <f t="shared" si="4"/>
        <v>0</v>
      </c>
    </row>
    <row r="314" spans="1:25" ht="13.5" customHeight="1">
      <c r="A314" s="19">
        <v>307</v>
      </c>
      <c r="F314" s="222"/>
      <c r="G314" s="222"/>
      <c r="Y314" s="273">
        <f t="shared" si="4"/>
        <v>0</v>
      </c>
    </row>
    <row r="315" spans="1:25" ht="13.5" customHeight="1">
      <c r="A315" s="19">
        <v>308</v>
      </c>
      <c r="F315" s="222"/>
      <c r="G315" s="222"/>
      <c r="Y315" s="273">
        <f t="shared" si="4"/>
        <v>0</v>
      </c>
    </row>
    <row r="316" spans="1:25" ht="13.5" customHeight="1">
      <c r="A316" s="19">
        <v>309</v>
      </c>
      <c r="F316" s="222"/>
      <c r="G316" s="222"/>
      <c r="Y316" s="273">
        <f t="shared" si="4"/>
        <v>0</v>
      </c>
    </row>
    <row r="317" spans="1:25" ht="13.5" customHeight="1">
      <c r="A317" s="19">
        <v>310</v>
      </c>
      <c r="F317" s="222"/>
      <c r="G317" s="222"/>
      <c r="Y317" s="273">
        <f t="shared" si="4"/>
        <v>0</v>
      </c>
    </row>
    <row r="318" spans="1:25" ht="13.5" customHeight="1">
      <c r="A318" s="19">
        <v>311</v>
      </c>
      <c r="F318" s="222"/>
      <c r="G318" s="222"/>
      <c r="Y318" s="273">
        <f t="shared" si="4"/>
        <v>0</v>
      </c>
    </row>
    <row r="319" spans="1:25" ht="13.5" customHeight="1">
      <c r="A319" s="19">
        <v>312</v>
      </c>
      <c r="F319" s="222"/>
      <c r="G319" s="222"/>
      <c r="Y319" s="273">
        <f t="shared" si="4"/>
        <v>0</v>
      </c>
    </row>
    <row r="320" spans="1:25" ht="13.5" customHeight="1">
      <c r="A320" s="19">
        <v>313</v>
      </c>
      <c r="F320" s="222"/>
      <c r="G320" s="222"/>
      <c r="Y320" s="273">
        <f t="shared" si="4"/>
        <v>0</v>
      </c>
    </row>
    <row r="321" spans="1:25" ht="13.5" customHeight="1">
      <c r="A321" s="19">
        <v>314</v>
      </c>
      <c r="F321" s="222"/>
      <c r="G321" s="222"/>
      <c r="Y321" s="273">
        <f t="shared" si="4"/>
        <v>0</v>
      </c>
    </row>
    <row r="322" spans="1:25" ht="13.5" customHeight="1">
      <c r="A322" s="19">
        <v>315</v>
      </c>
      <c r="F322" s="222"/>
      <c r="G322" s="222"/>
      <c r="Y322" s="273">
        <f t="shared" si="4"/>
        <v>0</v>
      </c>
    </row>
    <row r="323" spans="1:25" ht="13.5" customHeight="1">
      <c r="A323" s="19">
        <v>316</v>
      </c>
      <c r="F323" s="222"/>
      <c r="G323" s="222"/>
      <c r="Y323" s="273">
        <f t="shared" si="4"/>
        <v>0</v>
      </c>
    </row>
    <row r="324" spans="1:25" ht="13.5" customHeight="1">
      <c r="A324" s="19">
        <v>317</v>
      </c>
      <c r="F324" s="222"/>
      <c r="G324" s="222"/>
      <c r="Y324" s="273">
        <f t="shared" si="4"/>
        <v>0</v>
      </c>
    </row>
    <row r="325" spans="1:25" ht="13.5" customHeight="1">
      <c r="A325" s="19">
        <v>318</v>
      </c>
      <c r="F325" s="222"/>
      <c r="G325" s="222"/>
      <c r="Y325" s="273">
        <f t="shared" si="4"/>
        <v>0</v>
      </c>
    </row>
    <row r="326" spans="1:25" ht="13.5" customHeight="1">
      <c r="A326" s="19">
        <v>319</v>
      </c>
      <c r="F326" s="222"/>
      <c r="G326" s="222"/>
      <c r="Y326" s="273">
        <f t="shared" si="4"/>
        <v>0</v>
      </c>
    </row>
    <row r="327" spans="1:25" ht="13.5" customHeight="1">
      <c r="A327" s="19">
        <v>320</v>
      </c>
      <c r="F327" s="222"/>
      <c r="G327" s="222"/>
      <c r="Y327" s="273">
        <f t="shared" si="4"/>
        <v>0</v>
      </c>
    </row>
    <row r="328" spans="1:25" ht="13.5" customHeight="1">
      <c r="A328" s="19">
        <v>321</v>
      </c>
      <c r="F328" s="222"/>
      <c r="G328" s="222"/>
      <c r="Y328" s="273">
        <f aca="true" t="shared" si="5" ref="Y328:Y391">IF(B328="正会員",1000,IF(B328="個人賛助会員",Z328*1000,0))</f>
        <v>0</v>
      </c>
    </row>
    <row r="329" spans="1:25" ht="13.5" customHeight="1">
      <c r="A329" s="19">
        <v>322</v>
      </c>
      <c r="F329" s="222"/>
      <c r="G329" s="222"/>
      <c r="Y329" s="273">
        <f t="shared" si="5"/>
        <v>0</v>
      </c>
    </row>
    <row r="330" spans="1:25" ht="13.5" customHeight="1">
      <c r="A330" s="19">
        <v>323</v>
      </c>
      <c r="F330" s="222"/>
      <c r="G330" s="222"/>
      <c r="Y330" s="273">
        <f t="shared" si="5"/>
        <v>0</v>
      </c>
    </row>
    <row r="331" spans="1:25" ht="13.5" customHeight="1">
      <c r="A331" s="19">
        <v>324</v>
      </c>
      <c r="F331" s="222"/>
      <c r="G331" s="222"/>
      <c r="Y331" s="273">
        <f t="shared" si="5"/>
        <v>0</v>
      </c>
    </row>
    <row r="332" spans="1:25" ht="13.5" customHeight="1">
      <c r="A332" s="19">
        <v>325</v>
      </c>
      <c r="F332" s="222"/>
      <c r="G332" s="222"/>
      <c r="Y332" s="273">
        <f t="shared" si="5"/>
        <v>0</v>
      </c>
    </row>
    <row r="333" spans="1:25" ht="13.5" customHeight="1">
      <c r="A333" s="19">
        <v>326</v>
      </c>
      <c r="F333" s="222"/>
      <c r="G333" s="222"/>
      <c r="Y333" s="273">
        <f t="shared" si="5"/>
        <v>0</v>
      </c>
    </row>
    <row r="334" spans="1:25" ht="13.5" customHeight="1">
      <c r="A334" s="19">
        <v>327</v>
      </c>
      <c r="F334" s="222"/>
      <c r="G334" s="222"/>
      <c r="Y334" s="273">
        <f t="shared" si="5"/>
        <v>0</v>
      </c>
    </row>
    <row r="335" spans="1:25" ht="13.5" customHeight="1">
      <c r="A335" s="19">
        <v>328</v>
      </c>
      <c r="F335" s="222"/>
      <c r="G335" s="222"/>
      <c r="Y335" s="273">
        <f t="shared" si="5"/>
        <v>0</v>
      </c>
    </row>
    <row r="336" spans="1:25" ht="13.5" customHeight="1">
      <c r="A336" s="19">
        <v>329</v>
      </c>
      <c r="F336" s="222"/>
      <c r="G336" s="222"/>
      <c r="Y336" s="273">
        <f t="shared" si="5"/>
        <v>0</v>
      </c>
    </row>
    <row r="337" spans="1:25" ht="13.5" customHeight="1">
      <c r="A337" s="19">
        <v>330</v>
      </c>
      <c r="F337" s="222"/>
      <c r="G337" s="222"/>
      <c r="Y337" s="273">
        <f t="shared" si="5"/>
        <v>0</v>
      </c>
    </row>
    <row r="338" spans="1:25" ht="13.5" customHeight="1">
      <c r="A338" s="19">
        <v>331</v>
      </c>
      <c r="F338" s="222"/>
      <c r="G338" s="222"/>
      <c r="Y338" s="273">
        <f t="shared" si="5"/>
        <v>0</v>
      </c>
    </row>
    <row r="339" spans="1:25" ht="13.5" customHeight="1">
      <c r="A339" s="19">
        <v>332</v>
      </c>
      <c r="F339" s="222"/>
      <c r="G339" s="222"/>
      <c r="Y339" s="273">
        <f t="shared" si="5"/>
        <v>0</v>
      </c>
    </row>
    <row r="340" spans="1:25" ht="13.5" customHeight="1">
      <c r="A340" s="19">
        <v>333</v>
      </c>
      <c r="F340" s="222"/>
      <c r="G340" s="222"/>
      <c r="Y340" s="273">
        <f t="shared" si="5"/>
        <v>0</v>
      </c>
    </row>
    <row r="341" spans="1:25" ht="13.5" customHeight="1">
      <c r="A341" s="19">
        <v>334</v>
      </c>
      <c r="F341" s="222"/>
      <c r="G341" s="222"/>
      <c r="Y341" s="273">
        <f t="shared" si="5"/>
        <v>0</v>
      </c>
    </row>
    <row r="342" spans="1:25" ht="13.5" customHeight="1">
      <c r="A342" s="19">
        <v>335</v>
      </c>
      <c r="F342" s="222"/>
      <c r="G342" s="222"/>
      <c r="Y342" s="273">
        <f t="shared" si="5"/>
        <v>0</v>
      </c>
    </row>
    <row r="343" spans="1:25" ht="13.5" customHeight="1">
      <c r="A343" s="19">
        <v>336</v>
      </c>
      <c r="F343" s="222"/>
      <c r="G343" s="222"/>
      <c r="Y343" s="273">
        <f t="shared" si="5"/>
        <v>0</v>
      </c>
    </row>
    <row r="344" spans="1:25" ht="13.5" customHeight="1">
      <c r="A344" s="19">
        <v>337</v>
      </c>
      <c r="F344" s="222"/>
      <c r="G344" s="222"/>
      <c r="Y344" s="273">
        <f t="shared" si="5"/>
        <v>0</v>
      </c>
    </row>
    <row r="345" spans="1:25" ht="13.5" customHeight="1">
      <c r="A345" s="19">
        <v>338</v>
      </c>
      <c r="F345" s="222"/>
      <c r="G345" s="222"/>
      <c r="Y345" s="273">
        <f t="shared" si="5"/>
        <v>0</v>
      </c>
    </row>
    <row r="346" spans="1:25" ht="13.5" customHeight="1">
      <c r="A346" s="19">
        <v>339</v>
      </c>
      <c r="F346" s="222"/>
      <c r="G346" s="222"/>
      <c r="Y346" s="273">
        <f t="shared" si="5"/>
        <v>0</v>
      </c>
    </row>
    <row r="347" spans="1:25" ht="13.5" customHeight="1">
      <c r="A347" s="19">
        <v>340</v>
      </c>
      <c r="F347" s="222"/>
      <c r="G347" s="222"/>
      <c r="Y347" s="273">
        <f t="shared" si="5"/>
        <v>0</v>
      </c>
    </row>
    <row r="348" spans="1:25" ht="13.5" customHeight="1">
      <c r="A348" s="19">
        <v>341</v>
      </c>
      <c r="F348" s="222"/>
      <c r="G348" s="222"/>
      <c r="Y348" s="273">
        <f t="shared" si="5"/>
        <v>0</v>
      </c>
    </row>
    <row r="349" spans="1:25" ht="13.5" customHeight="1">
      <c r="A349" s="19">
        <v>342</v>
      </c>
      <c r="F349" s="222"/>
      <c r="G349" s="222"/>
      <c r="Y349" s="273">
        <f t="shared" si="5"/>
        <v>0</v>
      </c>
    </row>
    <row r="350" spans="1:25" ht="13.5" customHeight="1">
      <c r="A350" s="19">
        <v>343</v>
      </c>
      <c r="F350" s="222"/>
      <c r="G350" s="222"/>
      <c r="Y350" s="273">
        <f t="shared" si="5"/>
        <v>0</v>
      </c>
    </row>
    <row r="351" spans="1:25" ht="13.5" customHeight="1">
      <c r="A351" s="19">
        <v>344</v>
      </c>
      <c r="F351" s="222"/>
      <c r="G351" s="222"/>
      <c r="Y351" s="273">
        <f t="shared" si="5"/>
        <v>0</v>
      </c>
    </row>
    <row r="352" spans="1:25" ht="13.5" customHeight="1">
      <c r="A352" s="19">
        <v>345</v>
      </c>
      <c r="F352" s="222"/>
      <c r="G352" s="222"/>
      <c r="Y352" s="273">
        <f t="shared" si="5"/>
        <v>0</v>
      </c>
    </row>
    <row r="353" spans="1:25" ht="13.5" customHeight="1">
      <c r="A353" s="19">
        <v>346</v>
      </c>
      <c r="F353" s="222"/>
      <c r="G353" s="222"/>
      <c r="Y353" s="273">
        <f t="shared" si="5"/>
        <v>0</v>
      </c>
    </row>
    <row r="354" spans="1:25" ht="13.5" customHeight="1">
      <c r="A354" s="19">
        <v>347</v>
      </c>
      <c r="F354" s="222"/>
      <c r="G354" s="222"/>
      <c r="Y354" s="273">
        <f t="shared" si="5"/>
        <v>0</v>
      </c>
    </row>
    <row r="355" spans="1:25" ht="13.5" customHeight="1">
      <c r="A355" s="19">
        <v>348</v>
      </c>
      <c r="F355" s="222"/>
      <c r="G355" s="222"/>
      <c r="Y355" s="273">
        <f t="shared" si="5"/>
        <v>0</v>
      </c>
    </row>
    <row r="356" spans="1:25" ht="13.5" customHeight="1">
      <c r="A356" s="19">
        <v>349</v>
      </c>
      <c r="F356" s="222"/>
      <c r="G356" s="222"/>
      <c r="Y356" s="273">
        <f t="shared" si="5"/>
        <v>0</v>
      </c>
    </row>
    <row r="357" spans="1:25" ht="13.5" customHeight="1">
      <c r="A357" s="19">
        <v>350</v>
      </c>
      <c r="F357" s="222"/>
      <c r="G357" s="222"/>
      <c r="Y357" s="273">
        <f t="shared" si="5"/>
        <v>0</v>
      </c>
    </row>
    <row r="358" spans="1:25" ht="13.5" customHeight="1">
      <c r="A358" s="19">
        <v>351</v>
      </c>
      <c r="F358" s="222"/>
      <c r="G358" s="222"/>
      <c r="Y358" s="273">
        <f t="shared" si="5"/>
        <v>0</v>
      </c>
    </row>
    <row r="359" spans="1:25" ht="13.5" customHeight="1">
      <c r="A359" s="19">
        <v>352</v>
      </c>
      <c r="F359" s="222"/>
      <c r="G359" s="222"/>
      <c r="Y359" s="273">
        <f t="shared" si="5"/>
        <v>0</v>
      </c>
    </row>
    <row r="360" spans="1:25" ht="13.5" customHeight="1">
      <c r="A360" s="19">
        <v>353</v>
      </c>
      <c r="F360" s="222"/>
      <c r="G360" s="222"/>
      <c r="Y360" s="273">
        <f t="shared" si="5"/>
        <v>0</v>
      </c>
    </row>
    <row r="361" spans="1:25" ht="13.5" customHeight="1">
      <c r="A361" s="19">
        <v>354</v>
      </c>
      <c r="F361" s="222"/>
      <c r="G361" s="222"/>
      <c r="Y361" s="273">
        <f t="shared" si="5"/>
        <v>0</v>
      </c>
    </row>
    <row r="362" spans="1:25" ht="13.5" customHeight="1">
      <c r="A362" s="19">
        <v>355</v>
      </c>
      <c r="F362" s="222"/>
      <c r="G362" s="222"/>
      <c r="Y362" s="273">
        <f t="shared" si="5"/>
        <v>0</v>
      </c>
    </row>
    <row r="363" spans="1:25" ht="13.5" customHeight="1">
      <c r="A363" s="19">
        <v>356</v>
      </c>
      <c r="F363" s="222"/>
      <c r="G363" s="222"/>
      <c r="Y363" s="273">
        <f t="shared" si="5"/>
        <v>0</v>
      </c>
    </row>
    <row r="364" spans="1:25" ht="13.5" customHeight="1">
      <c r="A364" s="19">
        <v>357</v>
      </c>
      <c r="F364" s="222"/>
      <c r="G364" s="222"/>
      <c r="Y364" s="273">
        <f t="shared" si="5"/>
        <v>0</v>
      </c>
    </row>
    <row r="365" spans="1:25" ht="13.5" customHeight="1">
      <c r="A365" s="19">
        <v>358</v>
      </c>
      <c r="F365" s="222"/>
      <c r="G365" s="222"/>
      <c r="Y365" s="273">
        <f t="shared" si="5"/>
        <v>0</v>
      </c>
    </row>
    <row r="366" spans="1:25" ht="13.5" customHeight="1">
      <c r="A366" s="19">
        <v>359</v>
      </c>
      <c r="F366" s="222"/>
      <c r="G366" s="222"/>
      <c r="Y366" s="273">
        <f t="shared" si="5"/>
        <v>0</v>
      </c>
    </row>
    <row r="367" spans="1:25" ht="13.5" customHeight="1">
      <c r="A367" s="19">
        <v>360</v>
      </c>
      <c r="F367" s="222"/>
      <c r="G367" s="222"/>
      <c r="Y367" s="273">
        <f t="shared" si="5"/>
        <v>0</v>
      </c>
    </row>
    <row r="368" spans="1:25" ht="13.5" customHeight="1">
      <c r="A368" s="19">
        <v>361</v>
      </c>
      <c r="F368" s="222"/>
      <c r="G368" s="222"/>
      <c r="Y368" s="273">
        <f t="shared" si="5"/>
        <v>0</v>
      </c>
    </row>
    <row r="369" spans="1:25" ht="13.5" customHeight="1">
      <c r="A369" s="19">
        <v>362</v>
      </c>
      <c r="F369" s="222"/>
      <c r="G369" s="222"/>
      <c r="Y369" s="273">
        <f t="shared" si="5"/>
        <v>0</v>
      </c>
    </row>
    <row r="370" spans="1:25" ht="13.5" customHeight="1">
      <c r="A370" s="19">
        <v>363</v>
      </c>
      <c r="F370" s="222"/>
      <c r="G370" s="222"/>
      <c r="Y370" s="273">
        <f t="shared" si="5"/>
        <v>0</v>
      </c>
    </row>
    <row r="371" spans="1:25" ht="13.5" customHeight="1">
      <c r="A371" s="19">
        <v>364</v>
      </c>
      <c r="F371" s="222"/>
      <c r="G371" s="222"/>
      <c r="Y371" s="273">
        <f t="shared" si="5"/>
        <v>0</v>
      </c>
    </row>
    <row r="372" spans="1:25" ht="13.5" customHeight="1">
      <c r="A372" s="19">
        <v>365</v>
      </c>
      <c r="F372" s="222"/>
      <c r="G372" s="222"/>
      <c r="Y372" s="273">
        <f t="shared" si="5"/>
        <v>0</v>
      </c>
    </row>
    <row r="373" spans="1:25" ht="13.5" customHeight="1">
      <c r="A373" s="19">
        <v>366</v>
      </c>
      <c r="F373" s="222"/>
      <c r="G373" s="222"/>
      <c r="Y373" s="273">
        <f t="shared" si="5"/>
        <v>0</v>
      </c>
    </row>
    <row r="374" spans="1:25" ht="13.5" customHeight="1">
      <c r="A374" s="19">
        <v>367</v>
      </c>
      <c r="F374" s="222"/>
      <c r="G374" s="222"/>
      <c r="Y374" s="273">
        <f t="shared" si="5"/>
        <v>0</v>
      </c>
    </row>
    <row r="375" spans="1:25" ht="13.5" customHeight="1">
      <c r="A375" s="19">
        <v>368</v>
      </c>
      <c r="F375" s="222"/>
      <c r="G375" s="222"/>
      <c r="Y375" s="273">
        <f t="shared" si="5"/>
        <v>0</v>
      </c>
    </row>
    <row r="376" spans="1:25" ht="13.5" customHeight="1">
      <c r="A376" s="19">
        <v>369</v>
      </c>
      <c r="F376" s="222"/>
      <c r="G376" s="222"/>
      <c r="Y376" s="273">
        <f t="shared" si="5"/>
        <v>0</v>
      </c>
    </row>
    <row r="377" spans="1:25" ht="13.5" customHeight="1">
      <c r="A377" s="19">
        <v>370</v>
      </c>
      <c r="F377" s="222"/>
      <c r="G377" s="222"/>
      <c r="Y377" s="273">
        <f t="shared" si="5"/>
        <v>0</v>
      </c>
    </row>
    <row r="378" spans="1:25" ht="13.5" customHeight="1">
      <c r="A378" s="19">
        <v>371</v>
      </c>
      <c r="F378" s="222"/>
      <c r="G378" s="222"/>
      <c r="Y378" s="273">
        <f t="shared" si="5"/>
        <v>0</v>
      </c>
    </row>
    <row r="379" spans="1:25" ht="13.5" customHeight="1">
      <c r="A379" s="19">
        <v>372</v>
      </c>
      <c r="F379" s="222"/>
      <c r="G379" s="222"/>
      <c r="Y379" s="273">
        <f t="shared" si="5"/>
        <v>0</v>
      </c>
    </row>
    <row r="380" spans="1:25" ht="13.5" customHeight="1">
      <c r="A380" s="19">
        <v>373</v>
      </c>
      <c r="F380" s="222"/>
      <c r="G380" s="222"/>
      <c r="Y380" s="273">
        <f t="shared" si="5"/>
        <v>0</v>
      </c>
    </row>
    <row r="381" spans="1:25" ht="13.5" customHeight="1">
      <c r="A381" s="19">
        <v>374</v>
      </c>
      <c r="F381" s="222"/>
      <c r="G381" s="222"/>
      <c r="Y381" s="273">
        <f t="shared" si="5"/>
        <v>0</v>
      </c>
    </row>
    <row r="382" spans="1:25" ht="13.5" customHeight="1">
      <c r="A382" s="19">
        <v>375</v>
      </c>
      <c r="F382" s="222"/>
      <c r="G382" s="222"/>
      <c r="Y382" s="273">
        <f t="shared" si="5"/>
        <v>0</v>
      </c>
    </row>
    <row r="383" spans="1:25" ht="13.5" customHeight="1">
      <c r="A383" s="19">
        <v>376</v>
      </c>
      <c r="F383" s="222"/>
      <c r="G383" s="222"/>
      <c r="Y383" s="273">
        <f t="shared" si="5"/>
        <v>0</v>
      </c>
    </row>
    <row r="384" spans="1:25" ht="13.5" customHeight="1">
      <c r="A384" s="19">
        <v>377</v>
      </c>
      <c r="F384" s="222"/>
      <c r="G384" s="222"/>
      <c r="Y384" s="273">
        <f t="shared" si="5"/>
        <v>0</v>
      </c>
    </row>
    <row r="385" spans="1:25" ht="13.5" customHeight="1">
      <c r="A385" s="19">
        <v>378</v>
      </c>
      <c r="F385" s="222"/>
      <c r="G385" s="222"/>
      <c r="Y385" s="273">
        <f t="shared" si="5"/>
        <v>0</v>
      </c>
    </row>
    <row r="386" spans="1:25" ht="13.5" customHeight="1">
      <c r="A386" s="19">
        <v>379</v>
      </c>
      <c r="F386" s="222"/>
      <c r="G386" s="222"/>
      <c r="Y386" s="273">
        <f t="shared" si="5"/>
        <v>0</v>
      </c>
    </row>
    <row r="387" spans="1:25" ht="13.5" customHeight="1">
      <c r="A387" s="19">
        <v>380</v>
      </c>
      <c r="F387" s="222"/>
      <c r="G387" s="222"/>
      <c r="Y387" s="273">
        <f t="shared" si="5"/>
        <v>0</v>
      </c>
    </row>
    <row r="388" spans="1:25" ht="13.5" customHeight="1">
      <c r="A388" s="19">
        <v>381</v>
      </c>
      <c r="F388" s="222"/>
      <c r="G388" s="222"/>
      <c r="Y388" s="273">
        <f t="shared" si="5"/>
        <v>0</v>
      </c>
    </row>
    <row r="389" spans="1:25" ht="13.5" customHeight="1">
      <c r="A389" s="19">
        <v>382</v>
      </c>
      <c r="F389" s="222"/>
      <c r="G389" s="222"/>
      <c r="Y389" s="273">
        <f t="shared" si="5"/>
        <v>0</v>
      </c>
    </row>
    <row r="390" spans="1:25" ht="13.5" customHeight="1">
      <c r="A390" s="19">
        <v>383</v>
      </c>
      <c r="F390" s="222"/>
      <c r="G390" s="222"/>
      <c r="Y390" s="273">
        <f t="shared" si="5"/>
        <v>0</v>
      </c>
    </row>
    <row r="391" spans="1:25" ht="13.5" customHeight="1">
      <c r="A391" s="19">
        <v>384</v>
      </c>
      <c r="F391" s="222"/>
      <c r="G391" s="222"/>
      <c r="Y391" s="273">
        <f t="shared" si="5"/>
        <v>0</v>
      </c>
    </row>
    <row r="392" spans="1:25" ht="13.5" customHeight="1">
      <c r="A392" s="19">
        <v>385</v>
      </c>
      <c r="F392" s="222"/>
      <c r="G392" s="222"/>
      <c r="Y392" s="273">
        <f aca="true" t="shared" si="6" ref="Y392:Y455">IF(B392="正会員",1000,IF(B392="個人賛助会員",Z392*1000,0))</f>
        <v>0</v>
      </c>
    </row>
    <row r="393" spans="1:25" ht="13.5" customHeight="1">
      <c r="A393" s="19">
        <v>386</v>
      </c>
      <c r="F393" s="222"/>
      <c r="G393" s="222"/>
      <c r="Y393" s="273">
        <f t="shared" si="6"/>
        <v>0</v>
      </c>
    </row>
    <row r="394" spans="1:25" ht="13.5" customHeight="1">
      <c r="A394" s="19">
        <v>387</v>
      </c>
      <c r="F394" s="222"/>
      <c r="G394" s="222"/>
      <c r="Y394" s="273">
        <f t="shared" si="6"/>
        <v>0</v>
      </c>
    </row>
    <row r="395" spans="1:25" ht="13.5" customHeight="1">
      <c r="A395" s="19">
        <v>388</v>
      </c>
      <c r="F395" s="222"/>
      <c r="G395" s="222"/>
      <c r="Y395" s="273">
        <f t="shared" si="6"/>
        <v>0</v>
      </c>
    </row>
    <row r="396" spans="1:25" ht="13.5" customHeight="1">
      <c r="A396" s="19">
        <v>389</v>
      </c>
      <c r="F396" s="222"/>
      <c r="G396" s="222"/>
      <c r="Y396" s="273">
        <f t="shared" si="6"/>
        <v>0</v>
      </c>
    </row>
    <row r="397" spans="1:25" ht="13.5" customHeight="1">
      <c r="A397" s="19">
        <v>390</v>
      </c>
      <c r="F397" s="222"/>
      <c r="G397" s="222"/>
      <c r="Y397" s="273">
        <f t="shared" si="6"/>
        <v>0</v>
      </c>
    </row>
    <row r="398" spans="1:25" ht="13.5" customHeight="1">
      <c r="A398" s="19">
        <v>391</v>
      </c>
      <c r="F398" s="222"/>
      <c r="G398" s="222"/>
      <c r="Y398" s="273">
        <f t="shared" si="6"/>
        <v>0</v>
      </c>
    </row>
    <row r="399" spans="1:25" ht="13.5" customHeight="1">
      <c r="A399" s="19">
        <v>392</v>
      </c>
      <c r="F399" s="222"/>
      <c r="G399" s="222"/>
      <c r="Y399" s="273">
        <f t="shared" si="6"/>
        <v>0</v>
      </c>
    </row>
    <row r="400" spans="1:25" ht="13.5" customHeight="1">
      <c r="A400" s="19">
        <v>393</v>
      </c>
      <c r="F400" s="222"/>
      <c r="G400" s="222"/>
      <c r="Y400" s="273">
        <f t="shared" si="6"/>
        <v>0</v>
      </c>
    </row>
    <row r="401" spans="1:25" ht="13.5" customHeight="1">
      <c r="A401" s="19">
        <v>394</v>
      </c>
      <c r="F401" s="222"/>
      <c r="G401" s="222"/>
      <c r="Y401" s="273">
        <f t="shared" si="6"/>
        <v>0</v>
      </c>
    </row>
    <row r="402" spans="1:25" ht="13.5" customHeight="1">
      <c r="A402" s="19">
        <v>395</v>
      </c>
      <c r="F402" s="222"/>
      <c r="G402" s="222"/>
      <c r="Y402" s="273">
        <f t="shared" si="6"/>
        <v>0</v>
      </c>
    </row>
    <row r="403" spans="1:25" ht="13.5" customHeight="1">
      <c r="A403" s="19">
        <v>396</v>
      </c>
      <c r="F403" s="222"/>
      <c r="G403" s="222"/>
      <c r="Y403" s="273">
        <f t="shared" si="6"/>
        <v>0</v>
      </c>
    </row>
    <row r="404" spans="1:25" ht="13.5" customHeight="1">
      <c r="A404" s="19">
        <v>397</v>
      </c>
      <c r="F404" s="222"/>
      <c r="G404" s="222"/>
      <c r="Y404" s="273">
        <f t="shared" si="6"/>
        <v>0</v>
      </c>
    </row>
    <row r="405" spans="1:25" ht="13.5" customHeight="1">
      <c r="A405" s="19">
        <v>398</v>
      </c>
      <c r="F405" s="222"/>
      <c r="G405" s="222"/>
      <c r="Y405" s="273">
        <f t="shared" si="6"/>
        <v>0</v>
      </c>
    </row>
    <row r="406" spans="1:25" ht="13.5" customHeight="1">
      <c r="A406" s="19">
        <v>399</v>
      </c>
      <c r="F406" s="222"/>
      <c r="G406" s="222"/>
      <c r="Y406" s="273">
        <f t="shared" si="6"/>
        <v>0</v>
      </c>
    </row>
    <row r="407" spans="1:25" ht="13.5" customHeight="1">
      <c r="A407" s="19">
        <v>400</v>
      </c>
      <c r="F407" s="222"/>
      <c r="G407" s="222"/>
      <c r="Y407" s="273">
        <f t="shared" si="6"/>
        <v>0</v>
      </c>
    </row>
    <row r="408" spans="1:25" ht="13.5" customHeight="1">
      <c r="A408" s="19">
        <v>401</v>
      </c>
      <c r="F408" s="222"/>
      <c r="G408" s="222"/>
      <c r="Y408" s="273">
        <f t="shared" si="6"/>
        <v>0</v>
      </c>
    </row>
    <row r="409" spans="1:25" ht="13.5" customHeight="1">
      <c r="A409" s="19">
        <v>402</v>
      </c>
      <c r="F409" s="222"/>
      <c r="G409" s="222"/>
      <c r="Y409" s="273">
        <f t="shared" si="6"/>
        <v>0</v>
      </c>
    </row>
    <row r="410" spans="1:25" ht="13.5" customHeight="1">
      <c r="A410" s="19">
        <v>403</v>
      </c>
      <c r="F410" s="222"/>
      <c r="G410" s="222"/>
      <c r="Y410" s="273">
        <f t="shared" si="6"/>
        <v>0</v>
      </c>
    </row>
    <row r="411" spans="1:25" ht="13.5" customHeight="1">
      <c r="A411" s="19">
        <v>404</v>
      </c>
      <c r="F411" s="222"/>
      <c r="G411" s="222"/>
      <c r="Y411" s="273">
        <f t="shared" si="6"/>
        <v>0</v>
      </c>
    </row>
    <row r="412" spans="1:25" ht="13.5" customHeight="1">
      <c r="A412" s="19">
        <v>405</v>
      </c>
      <c r="F412" s="222"/>
      <c r="G412" s="222"/>
      <c r="Y412" s="273">
        <f t="shared" si="6"/>
        <v>0</v>
      </c>
    </row>
    <row r="413" spans="1:25" ht="13.5" customHeight="1">
      <c r="A413" s="19">
        <v>406</v>
      </c>
      <c r="F413" s="222"/>
      <c r="G413" s="222"/>
      <c r="Y413" s="273">
        <f t="shared" si="6"/>
        <v>0</v>
      </c>
    </row>
    <row r="414" spans="1:25" ht="13.5" customHeight="1">
      <c r="A414" s="19">
        <v>407</v>
      </c>
      <c r="F414" s="222"/>
      <c r="G414" s="222"/>
      <c r="Y414" s="273">
        <f t="shared" si="6"/>
        <v>0</v>
      </c>
    </row>
    <row r="415" spans="1:25" ht="13.5" customHeight="1">
      <c r="A415" s="19">
        <v>408</v>
      </c>
      <c r="F415" s="222"/>
      <c r="G415" s="222"/>
      <c r="Y415" s="273">
        <f t="shared" si="6"/>
        <v>0</v>
      </c>
    </row>
    <row r="416" spans="1:25" ht="13.5" customHeight="1">
      <c r="A416" s="19">
        <v>409</v>
      </c>
      <c r="F416" s="222"/>
      <c r="G416" s="222"/>
      <c r="Y416" s="273">
        <f t="shared" si="6"/>
        <v>0</v>
      </c>
    </row>
    <row r="417" spans="1:25" ht="13.5" customHeight="1">
      <c r="A417" s="19">
        <v>410</v>
      </c>
      <c r="F417" s="222"/>
      <c r="G417" s="222"/>
      <c r="Y417" s="273">
        <f t="shared" si="6"/>
        <v>0</v>
      </c>
    </row>
    <row r="418" spans="1:25" ht="13.5" customHeight="1">
      <c r="A418" s="19">
        <v>411</v>
      </c>
      <c r="F418" s="222"/>
      <c r="G418" s="222"/>
      <c r="Y418" s="273">
        <f t="shared" si="6"/>
        <v>0</v>
      </c>
    </row>
    <row r="419" spans="1:25" ht="13.5" customHeight="1">
      <c r="A419" s="19">
        <v>412</v>
      </c>
      <c r="F419" s="222"/>
      <c r="G419" s="222"/>
      <c r="Y419" s="273">
        <f t="shared" si="6"/>
        <v>0</v>
      </c>
    </row>
    <row r="420" spans="1:25" ht="13.5" customHeight="1">
      <c r="A420" s="19">
        <v>413</v>
      </c>
      <c r="F420" s="222"/>
      <c r="G420" s="222"/>
      <c r="Y420" s="273">
        <f t="shared" si="6"/>
        <v>0</v>
      </c>
    </row>
    <row r="421" spans="1:25" ht="13.5" customHeight="1">
      <c r="A421" s="19">
        <v>414</v>
      </c>
      <c r="F421" s="222"/>
      <c r="G421" s="222"/>
      <c r="Y421" s="273">
        <f t="shared" si="6"/>
        <v>0</v>
      </c>
    </row>
    <row r="422" spans="1:25" ht="13.5" customHeight="1">
      <c r="A422" s="19">
        <v>415</v>
      </c>
      <c r="F422" s="222"/>
      <c r="G422" s="222"/>
      <c r="Y422" s="273">
        <f t="shared" si="6"/>
        <v>0</v>
      </c>
    </row>
    <row r="423" spans="1:25" ht="13.5" customHeight="1">
      <c r="A423" s="19">
        <v>416</v>
      </c>
      <c r="F423" s="222"/>
      <c r="G423" s="222"/>
      <c r="Y423" s="273">
        <f t="shared" si="6"/>
        <v>0</v>
      </c>
    </row>
    <row r="424" spans="1:25" ht="13.5" customHeight="1">
      <c r="A424" s="19">
        <v>417</v>
      </c>
      <c r="F424" s="222"/>
      <c r="G424" s="222"/>
      <c r="Y424" s="273">
        <f t="shared" si="6"/>
        <v>0</v>
      </c>
    </row>
    <row r="425" spans="1:25" ht="13.5" customHeight="1">
      <c r="A425" s="19">
        <v>418</v>
      </c>
      <c r="F425" s="222"/>
      <c r="G425" s="222"/>
      <c r="Y425" s="273">
        <f t="shared" si="6"/>
        <v>0</v>
      </c>
    </row>
    <row r="426" spans="1:25" ht="13.5" customHeight="1">
      <c r="A426" s="19">
        <v>419</v>
      </c>
      <c r="F426" s="222"/>
      <c r="G426" s="222"/>
      <c r="Y426" s="273">
        <f t="shared" si="6"/>
        <v>0</v>
      </c>
    </row>
    <row r="427" spans="1:25" ht="13.5" customHeight="1">
      <c r="A427" s="19">
        <v>420</v>
      </c>
      <c r="F427" s="222"/>
      <c r="G427" s="222"/>
      <c r="Y427" s="273">
        <f t="shared" si="6"/>
        <v>0</v>
      </c>
    </row>
    <row r="428" spans="1:25" ht="13.5" customHeight="1">
      <c r="A428" s="19">
        <v>421</v>
      </c>
      <c r="F428" s="222"/>
      <c r="G428" s="222"/>
      <c r="Y428" s="273">
        <f t="shared" si="6"/>
        <v>0</v>
      </c>
    </row>
    <row r="429" spans="1:25" ht="13.5" customHeight="1">
      <c r="A429" s="19">
        <v>422</v>
      </c>
      <c r="F429" s="222"/>
      <c r="G429" s="222"/>
      <c r="Y429" s="273">
        <f t="shared" si="6"/>
        <v>0</v>
      </c>
    </row>
    <row r="430" spans="1:25" ht="13.5" customHeight="1">
      <c r="A430" s="19">
        <v>423</v>
      </c>
      <c r="F430" s="222"/>
      <c r="G430" s="222"/>
      <c r="Y430" s="273">
        <f t="shared" si="6"/>
        <v>0</v>
      </c>
    </row>
    <row r="431" spans="1:25" ht="13.5" customHeight="1">
      <c r="A431" s="19">
        <v>424</v>
      </c>
      <c r="F431" s="222"/>
      <c r="G431" s="222"/>
      <c r="Y431" s="273">
        <f t="shared" si="6"/>
        <v>0</v>
      </c>
    </row>
    <row r="432" spans="1:25" ht="13.5" customHeight="1">
      <c r="A432" s="19">
        <v>425</v>
      </c>
      <c r="F432" s="222"/>
      <c r="G432" s="222"/>
      <c r="Y432" s="273">
        <f t="shared" si="6"/>
        <v>0</v>
      </c>
    </row>
    <row r="433" spans="1:25" ht="13.5" customHeight="1">
      <c r="A433" s="19">
        <v>426</v>
      </c>
      <c r="F433" s="222"/>
      <c r="G433" s="222"/>
      <c r="Y433" s="273">
        <f t="shared" si="6"/>
        <v>0</v>
      </c>
    </row>
    <row r="434" spans="1:25" ht="13.5" customHeight="1">
      <c r="A434" s="19">
        <v>427</v>
      </c>
      <c r="F434" s="222"/>
      <c r="G434" s="222"/>
      <c r="Y434" s="273">
        <f t="shared" si="6"/>
        <v>0</v>
      </c>
    </row>
    <row r="435" spans="1:25" ht="13.5" customHeight="1">
      <c r="A435" s="19">
        <v>428</v>
      </c>
      <c r="F435" s="222"/>
      <c r="G435" s="222"/>
      <c r="Y435" s="273">
        <f t="shared" si="6"/>
        <v>0</v>
      </c>
    </row>
    <row r="436" spans="1:25" ht="13.5" customHeight="1">
      <c r="A436" s="19">
        <v>429</v>
      </c>
      <c r="F436" s="222"/>
      <c r="G436" s="222"/>
      <c r="Y436" s="273">
        <f t="shared" si="6"/>
        <v>0</v>
      </c>
    </row>
    <row r="437" spans="1:25" ht="13.5" customHeight="1">
      <c r="A437" s="19">
        <v>430</v>
      </c>
      <c r="F437" s="222"/>
      <c r="G437" s="222"/>
      <c r="Y437" s="273">
        <f t="shared" si="6"/>
        <v>0</v>
      </c>
    </row>
    <row r="438" spans="1:25" ht="13.5" customHeight="1">
      <c r="A438" s="19">
        <v>431</v>
      </c>
      <c r="F438" s="222"/>
      <c r="G438" s="222"/>
      <c r="Y438" s="273">
        <f t="shared" si="6"/>
        <v>0</v>
      </c>
    </row>
    <row r="439" spans="1:25" ht="13.5" customHeight="1">
      <c r="A439" s="19">
        <v>432</v>
      </c>
      <c r="F439" s="222"/>
      <c r="G439" s="222"/>
      <c r="Y439" s="273">
        <f t="shared" si="6"/>
        <v>0</v>
      </c>
    </row>
    <row r="440" spans="1:25" ht="13.5" customHeight="1">
      <c r="A440" s="19">
        <v>433</v>
      </c>
      <c r="F440" s="222"/>
      <c r="G440" s="222"/>
      <c r="Y440" s="273">
        <f t="shared" si="6"/>
        <v>0</v>
      </c>
    </row>
    <row r="441" spans="1:25" ht="13.5" customHeight="1">
      <c r="A441" s="19">
        <v>434</v>
      </c>
      <c r="F441" s="222"/>
      <c r="G441" s="222"/>
      <c r="Y441" s="273">
        <f t="shared" si="6"/>
        <v>0</v>
      </c>
    </row>
    <row r="442" spans="1:25" ht="13.5" customHeight="1">
      <c r="A442" s="19">
        <v>435</v>
      </c>
      <c r="F442" s="222"/>
      <c r="G442" s="222"/>
      <c r="Y442" s="273">
        <f t="shared" si="6"/>
        <v>0</v>
      </c>
    </row>
    <row r="443" spans="1:25" ht="13.5" customHeight="1">
      <c r="A443" s="19">
        <v>436</v>
      </c>
      <c r="F443" s="222"/>
      <c r="G443" s="222"/>
      <c r="Y443" s="273">
        <f t="shared" si="6"/>
        <v>0</v>
      </c>
    </row>
    <row r="444" spans="1:25" ht="13.5" customHeight="1">
      <c r="A444" s="19">
        <v>437</v>
      </c>
      <c r="F444" s="222"/>
      <c r="G444" s="222"/>
      <c r="Y444" s="273">
        <f t="shared" si="6"/>
        <v>0</v>
      </c>
    </row>
    <row r="445" spans="1:25" ht="13.5" customHeight="1">
      <c r="A445" s="19">
        <v>438</v>
      </c>
      <c r="F445" s="222"/>
      <c r="G445" s="222"/>
      <c r="Y445" s="273">
        <f t="shared" si="6"/>
        <v>0</v>
      </c>
    </row>
    <row r="446" spans="1:25" ht="13.5" customHeight="1">
      <c r="A446" s="19">
        <v>439</v>
      </c>
      <c r="F446" s="222"/>
      <c r="G446" s="222"/>
      <c r="Y446" s="273">
        <f t="shared" si="6"/>
        <v>0</v>
      </c>
    </row>
    <row r="447" spans="1:25" ht="13.5" customHeight="1">
      <c r="A447" s="19">
        <v>440</v>
      </c>
      <c r="F447" s="222"/>
      <c r="G447" s="222"/>
      <c r="Y447" s="273">
        <f t="shared" si="6"/>
        <v>0</v>
      </c>
    </row>
    <row r="448" spans="1:25" ht="13.5" customHeight="1">
      <c r="A448" s="19">
        <v>441</v>
      </c>
      <c r="F448" s="222"/>
      <c r="G448" s="222"/>
      <c r="Y448" s="273">
        <f t="shared" si="6"/>
        <v>0</v>
      </c>
    </row>
    <row r="449" spans="1:25" ht="13.5" customHeight="1">
      <c r="A449" s="19">
        <v>442</v>
      </c>
      <c r="F449" s="222"/>
      <c r="G449" s="222"/>
      <c r="Y449" s="273">
        <f t="shared" si="6"/>
        <v>0</v>
      </c>
    </row>
    <row r="450" spans="1:25" ht="13.5" customHeight="1">
      <c r="A450" s="19">
        <v>443</v>
      </c>
      <c r="F450" s="222"/>
      <c r="G450" s="222"/>
      <c r="Y450" s="273">
        <f t="shared" si="6"/>
        <v>0</v>
      </c>
    </row>
    <row r="451" spans="1:25" ht="13.5" customHeight="1">
      <c r="A451" s="19">
        <v>444</v>
      </c>
      <c r="F451" s="222"/>
      <c r="G451" s="222"/>
      <c r="Y451" s="273">
        <f t="shared" si="6"/>
        <v>0</v>
      </c>
    </row>
    <row r="452" spans="1:25" ht="13.5" customHeight="1">
      <c r="A452" s="19">
        <v>445</v>
      </c>
      <c r="F452" s="222"/>
      <c r="G452" s="222"/>
      <c r="Y452" s="273">
        <f t="shared" si="6"/>
        <v>0</v>
      </c>
    </row>
    <row r="453" spans="1:25" ht="13.5" customHeight="1">
      <c r="A453" s="19">
        <v>446</v>
      </c>
      <c r="F453" s="222"/>
      <c r="G453" s="222"/>
      <c r="Y453" s="273">
        <f t="shared" si="6"/>
        <v>0</v>
      </c>
    </row>
    <row r="454" spans="1:25" ht="13.5" customHeight="1">
      <c r="A454" s="19">
        <v>447</v>
      </c>
      <c r="F454" s="222"/>
      <c r="G454" s="222"/>
      <c r="Y454" s="273">
        <f t="shared" si="6"/>
        <v>0</v>
      </c>
    </row>
    <row r="455" spans="1:25" ht="13.5" customHeight="1">
      <c r="A455" s="19">
        <v>448</v>
      </c>
      <c r="F455" s="222"/>
      <c r="G455" s="222"/>
      <c r="Y455" s="273">
        <f t="shared" si="6"/>
        <v>0</v>
      </c>
    </row>
    <row r="456" spans="1:25" ht="13.5" customHeight="1">
      <c r="A456" s="19">
        <v>449</v>
      </c>
      <c r="F456" s="222"/>
      <c r="G456" s="222"/>
      <c r="Y456" s="273">
        <f aca="true" t="shared" si="7" ref="Y456:Y507">IF(B456="正会員",1000,IF(B456="個人賛助会員",Z456*1000,0))</f>
        <v>0</v>
      </c>
    </row>
    <row r="457" spans="1:25" ht="13.5" customHeight="1">
      <c r="A457" s="19">
        <v>450</v>
      </c>
      <c r="F457" s="222"/>
      <c r="G457" s="222"/>
      <c r="Y457" s="273">
        <f t="shared" si="7"/>
        <v>0</v>
      </c>
    </row>
    <row r="458" spans="1:25" ht="13.5" customHeight="1">
      <c r="A458" s="19">
        <v>451</v>
      </c>
      <c r="F458" s="222"/>
      <c r="G458" s="222"/>
      <c r="Y458" s="273">
        <f t="shared" si="7"/>
        <v>0</v>
      </c>
    </row>
    <row r="459" spans="1:25" ht="13.5" customHeight="1">
      <c r="A459" s="19">
        <v>452</v>
      </c>
      <c r="F459" s="222"/>
      <c r="G459" s="222"/>
      <c r="Y459" s="273">
        <f t="shared" si="7"/>
        <v>0</v>
      </c>
    </row>
    <row r="460" spans="1:25" ht="13.5" customHeight="1">
      <c r="A460" s="19">
        <v>453</v>
      </c>
      <c r="F460" s="222"/>
      <c r="G460" s="222"/>
      <c r="Y460" s="273">
        <f t="shared" si="7"/>
        <v>0</v>
      </c>
    </row>
    <row r="461" spans="1:25" ht="13.5" customHeight="1">
      <c r="A461" s="19">
        <v>454</v>
      </c>
      <c r="F461" s="222"/>
      <c r="G461" s="222"/>
      <c r="Y461" s="273">
        <f t="shared" si="7"/>
        <v>0</v>
      </c>
    </row>
    <row r="462" spans="1:25" ht="13.5" customHeight="1">
      <c r="A462" s="19">
        <v>455</v>
      </c>
      <c r="F462" s="222"/>
      <c r="G462" s="222"/>
      <c r="Y462" s="273">
        <f t="shared" si="7"/>
        <v>0</v>
      </c>
    </row>
    <row r="463" spans="1:25" ht="13.5" customHeight="1">
      <c r="A463" s="19">
        <v>456</v>
      </c>
      <c r="F463" s="222"/>
      <c r="G463" s="222"/>
      <c r="Y463" s="273">
        <f t="shared" si="7"/>
        <v>0</v>
      </c>
    </row>
    <row r="464" spans="1:25" ht="13.5" customHeight="1">
      <c r="A464" s="19">
        <v>457</v>
      </c>
      <c r="F464" s="222"/>
      <c r="G464" s="222"/>
      <c r="Y464" s="273">
        <f t="shared" si="7"/>
        <v>0</v>
      </c>
    </row>
    <row r="465" spans="1:25" ht="13.5" customHeight="1">
      <c r="A465" s="19">
        <v>458</v>
      </c>
      <c r="F465" s="222"/>
      <c r="G465" s="222"/>
      <c r="Y465" s="273">
        <f t="shared" si="7"/>
        <v>0</v>
      </c>
    </row>
    <row r="466" spans="1:25" ht="13.5" customHeight="1">
      <c r="A466" s="19">
        <v>459</v>
      </c>
      <c r="F466" s="222"/>
      <c r="G466" s="222"/>
      <c r="Y466" s="273">
        <f t="shared" si="7"/>
        <v>0</v>
      </c>
    </row>
    <row r="467" spans="1:25" ht="13.5" customHeight="1">
      <c r="A467" s="19">
        <v>460</v>
      </c>
      <c r="F467" s="222"/>
      <c r="G467" s="222"/>
      <c r="Y467" s="273">
        <f t="shared" si="7"/>
        <v>0</v>
      </c>
    </row>
    <row r="468" spans="1:25" ht="13.5" customHeight="1">
      <c r="A468" s="19">
        <v>461</v>
      </c>
      <c r="F468" s="222"/>
      <c r="G468" s="222"/>
      <c r="Y468" s="273">
        <f t="shared" si="7"/>
        <v>0</v>
      </c>
    </row>
    <row r="469" spans="1:25" ht="13.5" customHeight="1">
      <c r="A469" s="19">
        <v>462</v>
      </c>
      <c r="F469" s="222"/>
      <c r="G469" s="222"/>
      <c r="Y469" s="273">
        <f t="shared" si="7"/>
        <v>0</v>
      </c>
    </row>
    <row r="470" spans="1:25" ht="13.5" customHeight="1">
      <c r="A470" s="19">
        <v>463</v>
      </c>
      <c r="F470" s="222"/>
      <c r="G470" s="222"/>
      <c r="Y470" s="273">
        <f t="shared" si="7"/>
        <v>0</v>
      </c>
    </row>
    <row r="471" spans="1:25" ht="13.5" customHeight="1">
      <c r="A471" s="19">
        <v>464</v>
      </c>
      <c r="F471" s="222"/>
      <c r="G471" s="222"/>
      <c r="Y471" s="273">
        <f t="shared" si="7"/>
        <v>0</v>
      </c>
    </row>
    <row r="472" spans="1:25" ht="13.5" customHeight="1">
      <c r="A472" s="19">
        <v>465</v>
      </c>
      <c r="F472" s="222"/>
      <c r="G472" s="222"/>
      <c r="Y472" s="273">
        <f t="shared" si="7"/>
        <v>0</v>
      </c>
    </row>
    <row r="473" spans="1:25" ht="13.5" customHeight="1">
      <c r="A473" s="19">
        <v>466</v>
      </c>
      <c r="F473" s="222"/>
      <c r="G473" s="222"/>
      <c r="Y473" s="273">
        <f t="shared" si="7"/>
        <v>0</v>
      </c>
    </row>
    <row r="474" spans="1:25" ht="13.5" customHeight="1">
      <c r="A474" s="19">
        <v>467</v>
      </c>
      <c r="F474" s="222"/>
      <c r="G474" s="222"/>
      <c r="Y474" s="273">
        <f t="shared" si="7"/>
        <v>0</v>
      </c>
    </row>
    <row r="475" spans="1:25" ht="13.5" customHeight="1">
      <c r="A475" s="19">
        <v>468</v>
      </c>
      <c r="F475" s="222"/>
      <c r="G475" s="222"/>
      <c r="Y475" s="273">
        <f t="shared" si="7"/>
        <v>0</v>
      </c>
    </row>
    <row r="476" spans="1:25" ht="13.5" customHeight="1">
      <c r="A476" s="19">
        <v>469</v>
      </c>
      <c r="F476" s="222"/>
      <c r="G476" s="222"/>
      <c r="Y476" s="273">
        <f t="shared" si="7"/>
        <v>0</v>
      </c>
    </row>
    <row r="477" spans="1:25" ht="13.5" customHeight="1">
      <c r="A477" s="19">
        <v>470</v>
      </c>
      <c r="F477" s="222"/>
      <c r="G477" s="222"/>
      <c r="Y477" s="273">
        <f t="shared" si="7"/>
        <v>0</v>
      </c>
    </row>
    <row r="478" spans="1:25" ht="13.5" customHeight="1">
      <c r="A478" s="19">
        <v>471</v>
      </c>
      <c r="F478" s="222"/>
      <c r="G478" s="222"/>
      <c r="Y478" s="273">
        <f t="shared" si="7"/>
        <v>0</v>
      </c>
    </row>
    <row r="479" spans="1:25" ht="13.5" customHeight="1">
      <c r="A479" s="19">
        <v>472</v>
      </c>
      <c r="F479" s="222"/>
      <c r="G479" s="222"/>
      <c r="Y479" s="273">
        <f t="shared" si="7"/>
        <v>0</v>
      </c>
    </row>
    <row r="480" spans="1:25" ht="13.5" customHeight="1">
      <c r="A480" s="19">
        <v>473</v>
      </c>
      <c r="F480" s="222"/>
      <c r="G480" s="222"/>
      <c r="Y480" s="273">
        <f t="shared" si="7"/>
        <v>0</v>
      </c>
    </row>
    <row r="481" spans="1:25" ht="13.5" customHeight="1">
      <c r="A481" s="19">
        <v>474</v>
      </c>
      <c r="F481" s="222"/>
      <c r="G481" s="222"/>
      <c r="Y481" s="273">
        <f t="shared" si="7"/>
        <v>0</v>
      </c>
    </row>
    <row r="482" spans="1:25" ht="13.5" customHeight="1">
      <c r="A482" s="19">
        <v>475</v>
      </c>
      <c r="F482" s="222"/>
      <c r="G482" s="222"/>
      <c r="Y482" s="273">
        <f t="shared" si="7"/>
        <v>0</v>
      </c>
    </row>
    <row r="483" spans="1:25" ht="13.5" customHeight="1">
      <c r="A483" s="19">
        <v>476</v>
      </c>
      <c r="F483" s="222"/>
      <c r="G483" s="222"/>
      <c r="Y483" s="273">
        <f t="shared" si="7"/>
        <v>0</v>
      </c>
    </row>
    <row r="484" spans="1:25" ht="13.5" customHeight="1">
      <c r="A484" s="19">
        <v>477</v>
      </c>
      <c r="F484" s="222"/>
      <c r="G484" s="222"/>
      <c r="Y484" s="273">
        <f t="shared" si="7"/>
        <v>0</v>
      </c>
    </row>
    <row r="485" spans="1:25" ht="13.5" customHeight="1">
      <c r="A485" s="19">
        <v>478</v>
      </c>
      <c r="F485" s="222"/>
      <c r="G485" s="222"/>
      <c r="Y485" s="273">
        <f t="shared" si="7"/>
        <v>0</v>
      </c>
    </row>
    <row r="486" spans="1:25" ht="13.5" customHeight="1">
      <c r="A486" s="19">
        <v>479</v>
      </c>
      <c r="F486" s="222"/>
      <c r="G486" s="222"/>
      <c r="Y486" s="273">
        <f t="shared" si="7"/>
        <v>0</v>
      </c>
    </row>
    <row r="487" spans="1:25" ht="13.5" customHeight="1">
      <c r="A487" s="19">
        <v>480</v>
      </c>
      <c r="F487" s="222"/>
      <c r="G487" s="222"/>
      <c r="Y487" s="273">
        <f t="shared" si="7"/>
        <v>0</v>
      </c>
    </row>
    <row r="488" spans="1:25" ht="13.5" customHeight="1">
      <c r="A488" s="19">
        <v>481</v>
      </c>
      <c r="F488" s="222"/>
      <c r="G488" s="222"/>
      <c r="Y488" s="273">
        <f t="shared" si="7"/>
        <v>0</v>
      </c>
    </row>
    <row r="489" spans="1:25" ht="13.5" customHeight="1">
      <c r="A489" s="19">
        <v>482</v>
      </c>
      <c r="F489" s="222"/>
      <c r="G489" s="222"/>
      <c r="Y489" s="273">
        <f t="shared" si="7"/>
        <v>0</v>
      </c>
    </row>
    <row r="490" spans="1:25" ht="13.5" customHeight="1">
      <c r="A490" s="19">
        <v>483</v>
      </c>
      <c r="F490" s="222"/>
      <c r="G490" s="222"/>
      <c r="Y490" s="273">
        <f t="shared" si="7"/>
        <v>0</v>
      </c>
    </row>
    <row r="491" spans="1:25" ht="13.5" customHeight="1">
      <c r="A491" s="19">
        <v>484</v>
      </c>
      <c r="F491" s="222"/>
      <c r="G491" s="222"/>
      <c r="Y491" s="273">
        <f t="shared" si="7"/>
        <v>0</v>
      </c>
    </row>
    <row r="492" spans="1:25" ht="13.5" customHeight="1">
      <c r="A492" s="19">
        <v>485</v>
      </c>
      <c r="F492" s="222"/>
      <c r="G492" s="222"/>
      <c r="Y492" s="273">
        <f t="shared" si="7"/>
        <v>0</v>
      </c>
    </row>
    <row r="493" spans="1:25" ht="13.5" customHeight="1">
      <c r="A493" s="19">
        <v>486</v>
      </c>
      <c r="F493" s="222"/>
      <c r="G493" s="222"/>
      <c r="Y493" s="273">
        <f t="shared" si="7"/>
        <v>0</v>
      </c>
    </row>
    <row r="494" spans="1:25" ht="13.5" customHeight="1">
      <c r="A494" s="19">
        <v>487</v>
      </c>
      <c r="F494" s="222"/>
      <c r="G494" s="222"/>
      <c r="Y494" s="273">
        <f t="shared" si="7"/>
        <v>0</v>
      </c>
    </row>
    <row r="495" spans="1:25" ht="13.5" customHeight="1">
      <c r="A495" s="19">
        <v>488</v>
      </c>
      <c r="F495" s="222"/>
      <c r="G495" s="222"/>
      <c r="Y495" s="273">
        <f t="shared" si="7"/>
        <v>0</v>
      </c>
    </row>
    <row r="496" spans="1:25" ht="13.5" customHeight="1">
      <c r="A496" s="19">
        <v>489</v>
      </c>
      <c r="F496" s="222"/>
      <c r="G496" s="222"/>
      <c r="Y496" s="273">
        <f t="shared" si="7"/>
        <v>0</v>
      </c>
    </row>
    <row r="497" spans="1:25" ht="13.5" customHeight="1">
      <c r="A497" s="19">
        <v>490</v>
      </c>
      <c r="F497" s="222"/>
      <c r="G497" s="222"/>
      <c r="Y497" s="273">
        <f t="shared" si="7"/>
        <v>0</v>
      </c>
    </row>
    <row r="498" spans="1:25" ht="13.5" customHeight="1">
      <c r="A498" s="19">
        <v>491</v>
      </c>
      <c r="F498" s="222"/>
      <c r="G498" s="222"/>
      <c r="Y498" s="273">
        <f t="shared" si="7"/>
        <v>0</v>
      </c>
    </row>
    <row r="499" spans="1:25" ht="13.5" customHeight="1">
      <c r="A499" s="19">
        <v>492</v>
      </c>
      <c r="F499" s="222"/>
      <c r="G499" s="222"/>
      <c r="Y499" s="273">
        <f t="shared" si="7"/>
        <v>0</v>
      </c>
    </row>
    <row r="500" spans="1:25" ht="13.5" customHeight="1">
      <c r="A500" s="19">
        <v>493</v>
      </c>
      <c r="F500" s="222"/>
      <c r="G500" s="222"/>
      <c r="Y500" s="273">
        <f t="shared" si="7"/>
        <v>0</v>
      </c>
    </row>
    <row r="501" spans="1:25" ht="13.5" customHeight="1">
      <c r="A501" s="19">
        <v>494</v>
      </c>
      <c r="F501" s="222"/>
      <c r="G501" s="222"/>
      <c r="Y501" s="273">
        <f t="shared" si="7"/>
        <v>0</v>
      </c>
    </row>
    <row r="502" spans="1:25" ht="13.5" customHeight="1">
      <c r="A502" s="19">
        <v>495</v>
      </c>
      <c r="F502" s="222"/>
      <c r="G502" s="222"/>
      <c r="Y502" s="273">
        <f t="shared" si="7"/>
        <v>0</v>
      </c>
    </row>
    <row r="503" spans="1:25" ht="13.5" customHeight="1">
      <c r="A503" s="19">
        <v>496</v>
      </c>
      <c r="F503" s="222"/>
      <c r="G503" s="222"/>
      <c r="Y503" s="273">
        <f t="shared" si="7"/>
        <v>0</v>
      </c>
    </row>
    <row r="504" spans="1:25" ht="13.5" customHeight="1">
      <c r="A504" s="19">
        <v>497</v>
      </c>
      <c r="F504" s="222"/>
      <c r="G504" s="222"/>
      <c r="Y504" s="273">
        <f t="shared" si="7"/>
        <v>0</v>
      </c>
    </row>
    <row r="505" spans="1:25" ht="13.5" customHeight="1">
      <c r="A505" s="19">
        <v>498</v>
      </c>
      <c r="F505" s="222"/>
      <c r="G505" s="222"/>
      <c r="Y505" s="273">
        <f t="shared" si="7"/>
        <v>0</v>
      </c>
    </row>
    <row r="506" spans="1:25" ht="13.5" customHeight="1">
      <c r="A506" s="19">
        <v>499</v>
      </c>
      <c r="F506" s="222"/>
      <c r="G506" s="222"/>
      <c r="Y506" s="273">
        <f t="shared" si="7"/>
        <v>0</v>
      </c>
    </row>
    <row r="507" spans="1:25" ht="13.5" customHeight="1">
      <c r="A507" s="19">
        <v>500</v>
      </c>
      <c r="F507" s="222"/>
      <c r="G507" s="222"/>
      <c r="Y507" s="273">
        <f t="shared" si="7"/>
        <v>0</v>
      </c>
    </row>
  </sheetData>
  <sheetProtection sheet="1" formatCells="0" formatColumns="0" formatRows="0" insertRows="0" deleteRows="0" sort="0" autoFilter="0"/>
  <mergeCells count="28">
    <mergeCell ref="F5:G5"/>
    <mergeCell ref="H5:H6"/>
    <mergeCell ref="W5:W6"/>
    <mergeCell ref="X5:X6"/>
    <mergeCell ref="Q5:Q6"/>
    <mergeCell ref="R5:R6"/>
    <mergeCell ref="I5:J5"/>
    <mergeCell ref="K5:L5"/>
    <mergeCell ref="Y5:Y6"/>
    <mergeCell ref="M5:M6"/>
    <mergeCell ref="N5:N6"/>
    <mergeCell ref="O5:O6"/>
    <mergeCell ref="P5:P6"/>
    <mergeCell ref="Z5:Z6"/>
    <mergeCell ref="S5:S6"/>
    <mergeCell ref="T5:T6"/>
    <mergeCell ref="U5:U6"/>
    <mergeCell ref="V5:V6"/>
    <mergeCell ref="A2:B2"/>
    <mergeCell ref="C2:D2"/>
    <mergeCell ref="E2:F2"/>
    <mergeCell ref="G2:H2"/>
    <mergeCell ref="I2:J2"/>
    <mergeCell ref="A5:A6"/>
    <mergeCell ref="B5:B6"/>
    <mergeCell ref="C5:C6"/>
    <mergeCell ref="D5:D6"/>
    <mergeCell ref="E5:E6"/>
  </mergeCells>
  <conditionalFormatting sqref="H8:H507">
    <cfRule type="expression" priority="32" dxfId="0" stopIfTrue="1">
      <formula>AND(OR(B8="正会員",B8="個人賛助会員",B8="学生会員"),H8="")</formula>
    </cfRule>
  </conditionalFormatting>
  <conditionalFormatting sqref="I8:I507">
    <cfRule type="expression" priority="31" dxfId="0" stopIfTrue="1">
      <formula>AND(OR(B8="正会員",B8="個人賛助会員",B8="学生会員"),I8="")</formula>
    </cfRule>
  </conditionalFormatting>
  <conditionalFormatting sqref="J8:J507">
    <cfRule type="expression" priority="30" dxfId="0" stopIfTrue="1">
      <formula>AND(OR(B8="正会員",B8="個人賛助会員",B8="学生会員"),J8="")</formula>
    </cfRule>
  </conditionalFormatting>
  <conditionalFormatting sqref="K8:K507">
    <cfRule type="expression" priority="29" dxfId="0" stopIfTrue="1">
      <formula>AND(OR(B8="正会員",B8="個人賛助会員",B8="学生会員"),K8="")</formula>
    </cfRule>
  </conditionalFormatting>
  <conditionalFormatting sqref="L8:L507">
    <cfRule type="expression" priority="28" dxfId="0" stopIfTrue="1">
      <formula>AND(OR(B8="正会員",B8="個人賛助会員",B8="学生会員"),L8="")</formula>
    </cfRule>
  </conditionalFormatting>
  <conditionalFormatting sqref="M8:M507">
    <cfRule type="expression" priority="27" dxfId="0" stopIfTrue="1">
      <formula>AND(OR(B8="正会員",B8="学生会員"),M8="")</formula>
    </cfRule>
  </conditionalFormatting>
  <conditionalFormatting sqref="N8:N507">
    <cfRule type="expression" priority="26" dxfId="0" stopIfTrue="1">
      <formula>AND(OR(B8="正会員",B8="個人賛助会員",B8="学生会員"),N8="")</formula>
    </cfRule>
  </conditionalFormatting>
  <conditionalFormatting sqref="O8:O507">
    <cfRule type="expression" priority="24" dxfId="0" stopIfTrue="1">
      <formula>AND(OR(H8=2,H8=3),O8="")</formula>
    </cfRule>
  </conditionalFormatting>
  <conditionalFormatting sqref="P8:P507">
    <cfRule type="expression" priority="23" dxfId="0" stopIfTrue="1">
      <formula>AND(OR(H8=2,H8=3),P8="")</formula>
    </cfRule>
  </conditionalFormatting>
  <conditionalFormatting sqref="Q8:Q507">
    <cfRule type="expression" priority="22" dxfId="0" stopIfTrue="1">
      <formula>AND(OR(H8=2,H8=3),Q8="")</formula>
    </cfRule>
  </conditionalFormatting>
  <conditionalFormatting sqref="R8:R507">
    <cfRule type="expression" priority="21" dxfId="0" stopIfTrue="1">
      <formula>AND(OR(H8=2,H8=3),R8="")</formula>
    </cfRule>
  </conditionalFormatting>
  <conditionalFormatting sqref="X8:X15 X17:X207">
    <cfRule type="expression" priority="20" dxfId="0" stopIfTrue="1">
      <formula>AND(W8=1,X8="")</formula>
    </cfRule>
  </conditionalFormatting>
  <conditionalFormatting sqref="F8:F507">
    <cfRule type="expression" priority="8" dxfId="0" stopIfTrue="1">
      <formula>AND(B8&lt;&gt;"学生会員",F8&lt;&gt;"")</formula>
    </cfRule>
    <cfRule type="expression" priority="10" dxfId="0" stopIfTrue="1">
      <formula>AND(B8="学生会員",F8="")</formula>
    </cfRule>
  </conditionalFormatting>
  <conditionalFormatting sqref="G8:G507">
    <cfRule type="expression" priority="7" dxfId="0" stopIfTrue="1">
      <formula>AND(B8&lt;&gt;"学生会員",F8&lt;&gt;"")</formula>
    </cfRule>
    <cfRule type="expression" priority="9" dxfId="0" stopIfTrue="1">
      <formula>AND(B8="学生会員",G8="")</formula>
    </cfRule>
  </conditionalFormatting>
  <conditionalFormatting sqref="C8:C507">
    <cfRule type="expression" priority="33" dxfId="0" stopIfTrue="1">
      <formula>AND(B8="学生会員",OR(C8="",C8="看護師",C8="准看護師",C8="医師",C8="その他"))</formula>
    </cfRule>
    <cfRule type="expression" priority="34" dxfId="0" stopIfTrue="1">
      <formula>AND(B8="個人賛助会員",OR(C8="",C8="准看護師",C8="准看護学生",C8="看護学生"))</formula>
    </cfRule>
    <cfRule type="expression" priority="35" dxfId="0" stopIfTrue="1">
      <formula>AND(B8="正会員",OR(C8="",C8="医師",C8="その他",C8="准看護学生",C8="看護学生"))</formula>
    </cfRule>
  </conditionalFormatting>
  <conditionalFormatting sqref="Z8:Z507">
    <cfRule type="expression" priority="18" dxfId="0" stopIfTrue="1">
      <formula>AND(OR(B8="正会員",B8="学生会員"),Z8&lt;&gt;"")</formula>
    </cfRule>
    <cfRule type="expression" priority="19" dxfId="0" stopIfTrue="1">
      <formula>AND(B8="個人賛助会員",Z8="")</formula>
    </cfRule>
  </conditionalFormatting>
  <conditionalFormatting sqref="E8:E507">
    <cfRule type="expression" priority="1" dxfId="0" stopIfTrue="1">
      <formula>AND(C8="看護師",E8&lt;D8)</formula>
    </cfRule>
    <cfRule type="expression" priority="5" dxfId="0" stopIfTrue="1">
      <formula>AND(B8&lt;&gt;"正会員",E8&gt;0)</formula>
    </cfRule>
    <cfRule type="expression" priority="6" dxfId="0" stopIfTrue="1">
      <formula>AND(B8="正会員",C8&lt;&gt;"看護師",E8&gt;0)</formula>
    </cfRule>
  </conditionalFormatting>
  <conditionalFormatting sqref="D8:D507">
    <cfRule type="expression" priority="2" dxfId="0" stopIfTrue="1">
      <formula>AND(B8="学生会員",C8="准看護学生",D8&gt;0)</formula>
    </cfRule>
    <cfRule type="expression" priority="3" dxfId="0" stopIfTrue="1">
      <formula>AND(B8="個人賛助会員",D8&gt;0)</formula>
    </cfRule>
    <cfRule type="expression" priority="4" dxfId="0" stopIfTrue="1">
      <formula>AND(B8="正会員",E8&gt;0,D8="")</formula>
    </cfRule>
  </conditionalFormatting>
  <dataValidations count="12">
    <dataValidation allowBlank="1" showInputMessage="1" showErrorMessage="1" imeMode="hiragana" sqref="Q8:Q65536 I8:L65536 X8:X65536"/>
    <dataValidation allowBlank="1" showInputMessage="1" showErrorMessage="1" imeMode="off" sqref="N8:O65536 Y8:Y65536 R8:S65536"/>
    <dataValidation type="list" allowBlank="1" showInputMessage="1" showErrorMessage="1" error="正会員,個人賛助会員,学生会員　のいずれかを選択してください" imeMode="hiragana" sqref="B8:B65536">
      <formula1>"正会員,個人賛助会員,学生会員"</formula1>
    </dataValidation>
    <dataValidation type="date" allowBlank="1" showInputMessage="1" showErrorMessage="1" error="生年月日が適正な範囲であるかご確認ください" imeMode="off" sqref="M8:M65536">
      <formula1>1</formula1>
      <formula2>TODAY()</formula2>
    </dataValidation>
    <dataValidation type="list" allowBlank="1" showInputMessage="1" showErrorMessage="1" error="該当するものに　1　を入力" imeMode="off" sqref="T8:W65536">
      <formula1>"1"</formula1>
    </dataValidation>
    <dataValidation type="list" allowBlank="1" showInputMessage="1" showErrorMessage="1" prompt="正会員：准看護師、看護師&#10;個人賛助会員：看護師、医師、その他&#10;学生会員：准看護学生、看護学生" error="看護師,准看護師,医師,その他,准看護学生,看護学生　のいずれかを選択してください" imeMode="hiragana" sqref="C8:C65536">
      <formula1>"看護師,准看護師,医師,その他,准看護学生,看護学生"</formula1>
    </dataValidation>
    <dataValidation type="list" allowBlank="1" showInputMessage="1" showErrorMessage="1" prompt="1～3の番号を入力&#10;1：所属先＝連絡先&#10;2：所属先≠連絡先&#10;3：所属先なし" imeMode="off" sqref="H8:H65536">
      <formula1>"1,2,3"</formula1>
    </dataValidation>
    <dataValidation type="list" allowBlank="1" showInputMessage="1" showErrorMessage="1" error="リストから選択してください" imeMode="hiragana" sqref="P8:P65536">
      <formula1>ListKen</formula1>
    </dataValidation>
    <dataValidation allowBlank="1" showInputMessage="1" showErrorMessage="1" prompt="正会員、学生会員は不要" imeMode="off" sqref="Z8:Z65536"/>
    <dataValidation type="whole" allowBlank="1" showInputMessage="1" showErrorMessage="1" prompt="学生会員のみ" error="数値のみご入力ください。有効な範囲であるかご確認ください。" imeMode="off" sqref="F8:G65536">
      <formula1>0</formula1>
      <formula2>6</formula2>
    </dataValidation>
    <dataValidation type="whole" allowBlank="1" showInputMessage="1" showErrorMessage="1" prompt="正会員の看護師のみ" error="西暦（例：2000）でご入力ください。有効な範囲であるかご確認ください。" imeMode="off" sqref="E8:E65536">
      <formula1>1900</formula1>
      <formula2>YEAR(TODAY())+1</formula2>
    </dataValidation>
    <dataValidation type="whole" allowBlank="1" showInputMessage="1" showErrorMessage="1" prompt="正会員または学生会員で准看護師資格保有者のみ" error="西暦（例：2000）でご入力ください。有効な範囲であるかご確認ください。" imeMode="off" sqref="D8:D65536">
      <formula1>1900</formula1>
      <formula2>YEAR(TODAY())+1</formula2>
    </dataValidation>
  </dataValidations>
  <hyperlinks>
    <hyperlink ref="A2:B2" location="ご登録の流れ!B2" display="ご登録の流れ"/>
    <hyperlink ref="C2:D2" location="個人情報保護方針!E2" display="個人情報保護方針"/>
    <hyperlink ref="E2:F2" location="所属情報入力!I8" display="所属情報入力"/>
    <hyperlink ref="I2:J2" location="レポート!F2" display="レポート作成"/>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B2:R44"/>
  <sheetViews>
    <sheetView showGridLines="0" showRowColHeaders="0" tabSelected="1" zoomScalePageLayoutView="0" workbookViewId="0" topLeftCell="A1">
      <selection activeCell="F2" sqref="F2"/>
    </sheetView>
  </sheetViews>
  <sheetFormatPr defaultColWidth="9.140625" defaultRowHeight="16.5" customHeight="1"/>
  <cols>
    <col min="1" max="1" width="2.421875" style="37" customWidth="1"/>
    <col min="2" max="2" width="17.421875" style="1" customWidth="1"/>
    <col min="3" max="4" width="17.421875" style="45" customWidth="1"/>
    <col min="5" max="5" width="17.421875" style="51" customWidth="1"/>
    <col min="6" max="6" width="17.421875" style="52" customWidth="1"/>
    <col min="7" max="7" width="3.421875" style="37" customWidth="1"/>
    <col min="8" max="8" width="10.421875" style="73" customWidth="1"/>
    <col min="9" max="9" width="12.140625" style="73" customWidth="1"/>
    <col min="10" max="13" width="8.421875" style="73" customWidth="1"/>
    <col min="14" max="14" width="7.421875" style="74" customWidth="1"/>
    <col min="15" max="15" width="6.57421875" style="74" customWidth="1"/>
    <col min="16" max="18" width="9.8515625" style="37" customWidth="1"/>
    <col min="19" max="16384" width="9.00390625" style="37" customWidth="1"/>
  </cols>
  <sheetData>
    <row r="1" ht="7.5" customHeight="1" thickBot="1"/>
    <row r="2" spans="2:6" ht="24.75" customHeight="1" thickBot="1">
      <c r="B2" s="261" t="s">
        <v>383</v>
      </c>
      <c r="C2" s="261" t="s">
        <v>384</v>
      </c>
      <c r="D2" s="261" t="s">
        <v>385</v>
      </c>
      <c r="E2" s="260" t="s">
        <v>386</v>
      </c>
      <c r="F2" s="85" t="s">
        <v>401</v>
      </c>
    </row>
    <row r="3" spans="2:9" ht="58.5" customHeight="1">
      <c r="B3" s="266"/>
      <c r="C3" s="267"/>
      <c r="D3" s="267"/>
      <c r="E3" s="364" t="s">
        <v>393</v>
      </c>
      <c r="F3" s="365"/>
      <c r="G3" s="365"/>
      <c r="H3" s="365"/>
      <c r="I3" s="365"/>
    </row>
    <row r="4" spans="2:6" ht="16.5" customHeight="1">
      <c r="B4" s="383" t="s">
        <v>444</v>
      </c>
      <c r="C4" s="383"/>
      <c r="D4" s="383"/>
      <c r="E4" s="383"/>
      <c r="F4" s="383"/>
    </row>
    <row r="5" spans="2:9" ht="16.5" customHeight="1">
      <c r="B5" s="384"/>
      <c r="C5" s="384"/>
      <c r="D5" s="384"/>
      <c r="E5" s="384"/>
      <c r="F5" s="384"/>
      <c r="H5" s="258" t="s">
        <v>382</v>
      </c>
      <c r="I5" s="72"/>
    </row>
    <row r="6" spans="2:18" ht="16.5" customHeight="1">
      <c r="B6" s="366" t="s">
        <v>84</v>
      </c>
      <c r="C6" s="60" t="s">
        <v>85</v>
      </c>
      <c r="D6" s="374">
        <f>TRIM('所属情報入力'!$H$14)</f>
      </c>
      <c r="E6" s="374"/>
      <c r="F6" s="374"/>
      <c r="H6" s="269" t="s">
        <v>97</v>
      </c>
      <c r="I6" s="269" t="s">
        <v>381</v>
      </c>
      <c r="J6" s="385" t="s">
        <v>98</v>
      </c>
      <c r="K6" s="386"/>
      <c r="L6" s="385" t="s">
        <v>112</v>
      </c>
      <c r="M6" s="386"/>
      <c r="N6" s="75" t="s">
        <v>113</v>
      </c>
      <c r="O6" s="75" t="s">
        <v>114</v>
      </c>
      <c r="P6" s="55" t="s">
        <v>387</v>
      </c>
      <c r="Q6" s="55" t="s">
        <v>388</v>
      </c>
      <c r="R6" s="55" t="s">
        <v>389</v>
      </c>
    </row>
    <row r="7" spans="2:18" ht="16.5" customHeight="1">
      <c r="B7" s="367"/>
      <c r="C7" s="60" t="s">
        <v>86</v>
      </c>
      <c r="D7" s="374">
        <f>TRIM('所属情報入力'!$I$40&amp;" "&amp;'所属情報入力'!$N$40)</f>
      </c>
      <c r="E7" s="374"/>
      <c r="F7" s="374"/>
      <c r="H7"/>
      <c r="I7"/>
      <c r="J7"/>
      <c r="K7"/>
      <c r="L7"/>
      <c r="M7"/>
      <c r="N7"/>
      <c r="O7"/>
      <c r="P7"/>
      <c r="Q7"/>
      <c r="R7"/>
    </row>
    <row r="8" spans="2:18" ht="16.5" customHeight="1">
      <c r="B8" s="367"/>
      <c r="C8" s="60" t="s">
        <v>87</v>
      </c>
      <c r="D8" s="373">
        <f>IF('所属情報入力'!$H$46="","",'所属情報入力'!$H$46)</f>
      </c>
      <c r="E8" s="374"/>
      <c r="F8" s="374"/>
      <c r="H8"/>
      <c r="I8"/>
      <c r="J8"/>
      <c r="K8"/>
      <c r="L8"/>
      <c r="M8"/>
      <c r="N8"/>
      <c r="O8"/>
      <c r="P8"/>
      <c r="Q8"/>
      <c r="R8"/>
    </row>
    <row r="9" spans="2:18" ht="16.5" customHeight="1">
      <c r="B9" s="368"/>
      <c r="C9" s="60" t="s">
        <v>88</v>
      </c>
      <c r="D9" s="373">
        <f>IF('所属情報入力'!$H$49="","",'所属情報入力'!$H$49)</f>
      </c>
      <c r="E9" s="374"/>
      <c r="F9" s="374"/>
      <c r="H9"/>
      <c r="I9"/>
      <c r="J9"/>
      <c r="K9"/>
      <c r="L9"/>
      <c r="M9"/>
      <c r="N9"/>
      <c r="O9"/>
      <c r="P9"/>
      <c r="Q9"/>
      <c r="R9"/>
    </row>
    <row r="10" spans="2:18" ht="16.5" customHeight="1">
      <c r="B10" s="38"/>
      <c r="C10" s="47"/>
      <c r="D10" s="46"/>
      <c r="E10" s="53"/>
      <c r="F10" s="54"/>
      <c r="H10"/>
      <c r="I10"/>
      <c r="J10"/>
      <c r="K10"/>
      <c r="L10"/>
      <c r="M10"/>
      <c r="N10"/>
      <c r="O10"/>
      <c r="P10"/>
      <c r="Q10"/>
      <c r="R10"/>
    </row>
    <row r="11" spans="2:18" ht="16.5" customHeight="1">
      <c r="B11" s="366" t="s">
        <v>89</v>
      </c>
      <c r="C11" s="44"/>
      <c r="D11" s="55" t="s">
        <v>100</v>
      </c>
      <c r="E11" s="56" t="s">
        <v>101</v>
      </c>
      <c r="F11" s="55" t="s">
        <v>102</v>
      </c>
      <c r="H11"/>
      <c r="I11"/>
      <c r="J11"/>
      <c r="K11"/>
      <c r="L11"/>
      <c r="M11"/>
      <c r="N11"/>
      <c r="O11"/>
      <c r="P11"/>
      <c r="Q11"/>
      <c r="R11"/>
    </row>
    <row r="12" spans="2:18" ht="16.5" customHeight="1">
      <c r="B12" s="367"/>
      <c r="C12" s="57" t="s">
        <v>99</v>
      </c>
      <c r="D12" s="48">
        <f>COUNTIF(data!$A:$A,1)</f>
        <v>0</v>
      </c>
      <c r="E12" s="270">
        <v>0</v>
      </c>
      <c r="F12" s="39">
        <f>D12*1000</f>
        <v>0</v>
      </c>
      <c r="H12"/>
      <c r="I12"/>
      <c r="J12"/>
      <c r="K12"/>
      <c r="L12"/>
      <c r="M12"/>
      <c r="N12"/>
      <c r="O12"/>
      <c r="P12"/>
      <c r="Q12"/>
      <c r="R12"/>
    </row>
    <row r="13" spans="2:18" ht="16.5" customHeight="1">
      <c r="B13" s="367"/>
      <c r="C13" s="58" t="s">
        <v>396</v>
      </c>
      <c r="D13" s="49">
        <f>COUNTIF(data!$A:$A,2)</f>
        <v>0</v>
      </c>
      <c r="E13" s="40">
        <f>SUMIF(data!A:A,2,data!AV:AV)</f>
        <v>0</v>
      </c>
      <c r="F13" s="40">
        <f>E13*1000</f>
        <v>0</v>
      </c>
      <c r="H13"/>
      <c r="I13"/>
      <c r="J13"/>
      <c r="K13"/>
      <c r="L13"/>
      <c r="M13"/>
      <c r="N13"/>
      <c r="O13"/>
      <c r="P13"/>
      <c r="Q13"/>
      <c r="R13"/>
    </row>
    <row r="14" spans="2:18" ht="16.5" customHeight="1">
      <c r="B14" s="367"/>
      <c r="C14" s="58" t="s">
        <v>397</v>
      </c>
      <c r="D14" s="49">
        <f>COUNTIF(data!$A:$A,3)+COUNTIF(data!$A:$A,4)+COUNTIF(data!$A:$A,5)</f>
        <v>0</v>
      </c>
      <c r="E14" s="40">
        <f>data!$AV$3</f>
        <v>0</v>
      </c>
      <c r="F14" s="40">
        <f>E14*10000</f>
        <v>0</v>
      </c>
      <c r="H14"/>
      <c r="I14"/>
      <c r="J14"/>
      <c r="K14"/>
      <c r="L14"/>
      <c r="M14"/>
      <c r="N14"/>
      <c r="O14"/>
      <c r="P14"/>
      <c r="Q14"/>
      <c r="R14"/>
    </row>
    <row r="15" spans="2:18" ht="16.5" customHeight="1">
      <c r="B15" s="368"/>
      <c r="C15" s="59" t="s">
        <v>398</v>
      </c>
      <c r="D15" s="50">
        <f>COUNTIF(data!$A:$A,6)</f>
        <v>0</v>
      </c>
      <c r="E15" s="271">
        <v>0</v>
      </c>
      <c r="F15" s="271">
        <v>0</v>
      </c>
      <c r="H15"/>
      <c r="I15"/>
      <c r="J15"/>
      <c r="K15"/>
      <c r="L15"/>
      <c r="M15"/>
      <c r="N15"/>
      <c r="O15"/>
      <c r="P15"/>
      <c r="Q15"/>
      <c r="R15"/>
    </row>
    <row r="16" spans="2:18" ht="16.5" customHeight="1">
      <c r="B16" s="265" t="s">
        <v>90</v>
      </c>
      <c r="C16" s="369"/>
      <c r="D16" s="369"/>
      <c r="E16" s="369"/>
      <c r="F16" s="369"/>
      <c r="H16"/>
      <c r="I16"/>
      <c r="J16"/>
      <c r="K16"/>
      <c r="L16"/>
      <c r="M16"/>
      <c r="N16"/>
      <c r="O16"/>
      <c r="P16"/>
      <c r="Q16"/>
      <c r="R16"/>
    </row>
    <row r="17" spans="2:18" ht="16.5" customHeight="1">
      <c r="B17" s="265" t="s">
        <v>109</v>
      </c>
      <c r="C17" s="369"/>
      <c r="D17" s="369"/>
      <c r="E17" s="369"/>
      <c r="F17" s="369"/>
      <c r="H17"/>
      <c r="I17"/>
      <c r="J17"/>
      <c r="K17"/>
      <c r="L17"/>
      <c r="M17"/>
      <c r="N17"/>
      <c r="O17"/>
      <c r="P17"/>
      <c r="Q17"/>
      <c r="R17"/>
    </row>
    <row r="18" spans="2:18" ht="16.5" customHeight="1">
      <c r="B18" s="376" t="s">
        <v>91</v>
      </c>
      <c r="C18" s="41">
        <f>IF(data!$AX$3=1,"○","")</f>
      </c>
      <c r="D18" s="370" t="s">
        <v>94</v>
      </c>
      <c r="E18" s="370"/>
      <c r="F18" s="370"/>
      <c r="H18"/>
      <c r="I18"/>
      <c r="J18"/>
      <c r="K18"/>
      <c r="L18"/>
      <c r="M18"/>
      <c r="N18"/>
      <c r="O18"/>
      <c r="P18"/>
      <c r="Q18"/>
      <c r="R18"/>
    </row>
    <row r="19" spans="2:18" ht="16.5" customHeight="1">
      <c r="B19" s="376"/>
      <c r="C19" s="42">
        <f>IF(data!$AX$3=2,"○","")</f>
      </c>
      <c r="D19" s="371" t="s">
        <v>95</v>
      </c>
      <c r="E19" s="371"/>
      <c r="F19" s="371"/>
      <c r="H19"/>
      <c r="I19"/>
      <c r="J19"/>
      <c r="K19"/>
      <c r="L19"/>
      <c r="M19"/>
      <c r="N19"/>
      <c r="O19"/>
      <c r="P19"/>
      <c r="Q19"/>
      <c r="R19"/>
    </row>
    <row r="20" spans="2:18" ht="16.5" customHeight="1">
      <c r="B20" s="376"/>
      <c r="C20" s="43">
        <f>IF(data!$AX$3=3,"○","")</f>
      </c>
      <c r="D20" s="372" t="s">
        <v>96</v>
      </c>
      <c r="E20" s="372"/>
      <c r="F20" s="372"/>
      <c r="H20"/>
      <c r="I20"/>
      <c r="J20"/>
      <c r="K20"/>
      <c r="L20"/>
      <c r="M20"/>
      <c r="N20"/>
      <c r="O20"/>
      <c r="P20"/>
      <c r="Q20"/>
      <c r="R20"/>
    </row>
    <row r="21" spans="2:18" ht="16.5" customHeight="1">
      <c r="B21" s="265" t="s">
        <v>92</v>
      </c>
      <c r="C21" s="375"/>
      <c r="D21" s="375"/>
      <c r="E21" s="375"/>
      <c r="F21" s="375"/>
      <c r="H21"/>
      <c r="I21"/>
      <c r="J21"/>
      <c r="K21"/>
      <c r="L21"/>
      <c r="M21"/>
      <c r="N21"/>
      <c r="O21"/>
      <c r="P21"/>
      <c r="Q21"/>
      <c r="R21"/>
    </row>
    <row r="22" spans="2:18" ht="16.5" customHeight="1">
      <c r="B22" s="366" t="s">
        <v>93</v>
      </c>
      <c r="C22" s="393">
        <f>SUM(F12:F14)</f>
        <v>0</v>
      </c>
      <c r="D22" s="394"/>
      <c r="E22" s="394"/>
      <c r="F22" s="397" t="s">
        <v>103</v>
      </c>
      <c r="H22"/>
      <c r="I22"/>
      <c r="J22"/>
      <c r="K22"/>
      <c r="L22"/>
      <c r="M22"/>
      <c r="N22"/>
      <c r="O22"/>
      <c r="P22"/>
      <c r="Q22"/>
      <c r="R22"/>
    </row>
    <row r="23" spans="2:18" ht="16.5" customHeight="1">
      <c r="B23" s="368"/>
      <c r="C23" s="395"/>
      <c r="D23" s="396"/>
      <c r="E23" s="396"/>
      <c r="F23" s="398"/>
      <c r="H23"/>
      <c r="I23"/>
      <c r="J23"/>
      <c r="K23"/>
      <c r="L23"/>
      <c r="M23"/>
      <c r="N23"/>
      <c r="O23"/>
      <c r="P23"/>
      <c r="Q23"/>
      <c r="R23"/>
    </row>
    <row r="24" spans="2:18" ht="16.5" customHeight="1">
      <c r="B24" s="66"/>
      <c r="C24" s="67"/>
      <c r="D24" s="68"/>
      <c r="E24" s="68"/>
      <c r="F24" s="69"/>
      <c r="H24"/>
      <c r="I24"/>
      <c r="J24"/>
      <c r="K24"/>
      <c r="L24"/>
      <c r="M24"/>
      <c r="N24"/>
      <c r="O24"/>
      <c r="P24"/>
      <c r="Q24"/>
      <c r="R24"/>
    </row>
    <row r="25" spans="2:18" ht="16.5" customHeight="1">
      <c r="B25" s="70" t="s">
        <v>111</v>
      </c>
      <c r="C25" s="37"/>
      <c r="D25" s="37"/>
      <c r="E25" s="37"/>
      <c r="F25" s="37"/>
      <c r="H25"/>
      <c r="I25"/>
      <c r="J25"/>
      <c r="K25"/>
      <c r="L25"/>
      <c r="M25"/>
      <c r="N25"/>
      <c r="O25"/>
      <c r="P25"/>
      <c r="Q25"/>
      <c r="R25"/>
    </row>
    <row r="26" spans="2:18" ht="16.5" customHeight="1">
      <c r="B26" s="91" t="s">
        <v>104</v>
      </c>
      <c r="C26" s="399" t="s">
        <v>105</v>
      </c>
      <c r="D26" s="399"/>
      <c r="E26" s="400" t="s">
        <v>106</v>
      </c>
      <c r="F26" s="399"/>
      <c r="H26"/>
      <c r="I26"/>
      <c r="J26"/>
      <c r="K26"/>
      <c r="L26"/>
      <c r="M26"/>
      <c r="N26"/>
      <c r="O26"/>
      <c r="P26"/>
      <c r="Q26"/>
      <c r="R26"/>
    </row>
    <row r="27" spans="2:18" ht="16.5" customHeight="1">
      <c r="B27" s="61"/>
      <c r="C27" s="377" t="s">
        <v>437</v>
      </c>
      <c r="D27" s="378"/>
      <c r="E27" s="387" t="s">
        <v>438</v>
      </c>
      <c r="F27" s="388"/>
      <c r="H27"/>
      <c r="I27"/>
      <c r="J27"/>
      <c r="K27"/>
      <c r="L27"/>
      <c r="M27"/>
      <c r="N27"/>
      <c r="O27"/>
      <c r="P27"/>
      <c r="Q27"/>
      <c r="R27"/>
    </row>
    <row r="28" spans="2:18" ht="16.5" customHeight="1">
      <c r="B28" s="259" t="s">
        <v>436</v>
      </c>
      <c r="C28" s="379"/>
      <c r="D28" s="380"/>
      <c r="E28" s="389"/>
      <c r="F28" s="390"/>
      <c r="H28"/>
      <c r="I28"/>
      <c r="J28"/>
      <c r="K28"/>
      <c r="L28"/>
      <c r="M28"/>
      <c r="N28"/>
      <c r="O28"/>
      <c r="P28"/>
      <c r="Q28"/>
      <c r="R28"/>
    </row>
    <row r="29" spans="2:18" ht="16.5" customHeight="1">
      <c r="B29" s="259" t="s">
        <v>107</v>
      </c>
      <c r="C29" s="379"/>
      <c r="D29" s="380"/>
      <c r="E29" s="389"/>
      <c r="F29" s="390"/>
      <c r="H29"/>
      <c r="I29"/>
      <c r="J29"/>
      <c r="K29"/>
      <c r="L29"/>
      <c r="M29"/>
      <c r="N29"/>
      <c r="O29"/>
      <c r="P29"/>
      <c r="Q29"/>
      <c r="R29"/>
    </row>
    <row r="30" spans="2:18" ht="16.5" customHeight="1">
      <c r="B30" s="63"/>
      <c r="C30" s="379"/>
      <c r="D30" s="380"/>
      <c r="E30" s="389"/>
      <c r="F30" s="390"/>
      <c r="H30"/>
      <c r="I30"/>
      <c r="J30"/>
      <c r="K30"/>
      <c r="L30"/>
      <c r="M30"/>
      <c r="N30"/>
      <c r="O30"/>
      <c r="P30"/>
      <c r="Q30"/>
      <c r="R30"/>
    </row>
    <row r="31" spans="2:18" ht="16.5" customHeight="1">
      <c r="B31" s="63"/>
      <c r="C31" s="379"/>
      <c r="D31" s="380"/>
      <c r="E31" s="389"/>
      <c r="F31" s="390"/>
      <c r="H31"/>
      <c r="I31"/>
      <c r="J31"/>
      <c r="K31"/>
      <c r="L31"/>
      <c r="M31"/>
      <c r="N31"/>
      <c r="O31"/>
      <c r="P31"/>
      <c r="Q31"/>
      <c r="R31"/>
    </row>
    <row r="32" spans="2:18" ht="16.5" customHeight="1">
      <c r="B32" s="65"/>
      <c r="C32" s="381"/>
      <c r="D32" s="382"/>
      <c r="E32" s="391"/>
      <c r="F32" s="392"/>
      <c r="H32"/>
      <c r="I32"/>
      <c r="J32"/>
      <c r="K32"/>
      <c r="L32"/>
      <c r="M32"/>
      <c r="N32"/>
      <c r="O32"/>
      <c r="P32"/>
      <c r="Q32"/>
      <c r="R32"/>
    </row>
    <row r="33" spans="2:15" ht="16.5" customHeight="1">
      <c r="B33" s="61"/>
      <c r="C33" s="377" t="s">
        <v>439</v>
      </c>
      <c r="D33" s="378"/>
      <c r="E33" s="401" t="s">
        <v>440</v>
      </c>
      <c r="F33" s="388"/>
      <c r="H33"/>
      <c r="I33"/>
      <c r="J33"/>
      <c r="K33"/>
      <c r="L33"/>
      <c r="M33"/>
      <c r="N33"/>
      <c r="O33"/>
    </row>
    <row r="34" spans="2:6" ht="16.5" customHeight="1">
      <c r="B34" s="259" t="s">
        <v>443</v>
      </c>
      <c r="C34" s="379"/>
      <c r="D34" s="380"/>
      <c r="E34" s="402"/>
      <c r="F34" s="390"/>
    </row>
    <row r="35" spans="2:6" ht="16.5" customHeight="1">
      <c r="B35" s="62" t="s">
        <v>108</v>
      </c>
      <c r="C35" s="379"/>
      <c r="D35" s="380"/>
      <c r="E35" s="402"/>
      <c r="F35" s="390"/>
    </row>
    <row r="36" spans="2:6" ht="16.5" customHeight="1">
      <c r="B36" s="63"/>
      <c r="C36" s="379"/>
      <c r="D36" s="380"/>
      <c r="E36" s="402"/>
      <c r="F36" s="390"/>
    </row>
    <row r="37" spans="2:6" ht="16.5" customHeight="1">
      <c r="B37" s="63"/>
      <c r="C37" s="379"/>
      <c r="D37" s="380"/>
      <c r="E37" s="402"/>
      <c r="F37" s="390"/>
    </row>
    <row r="38" spans="2:6" ht="16.5" customHeight="1">
      <c r="B38" s="63"/>
      <c r="C38" s="379"/>
      <c r="D38" s="380"/>
      <c r="E38" s="402"/>
      <c r="F38" s="390"/>
    </row>
    <row r="39" spans="2:6" ht="16.5" customHeight="1">
      <c r="B39" s="64"/>
      <c r="C39" s="381"/>
      <c r="D39" s="382"/>
      <c r="E39" s="403"/>
      <c r="F39" s="392"/>
    </row>
    <row r="40" spans="2:6" ht="16.5" customHeight="1">
      <c r="B40" s="259" t="s">
        <v>110</v>
      </c>
      <c r="C40" s="379" t="s">
        <v>441</v>
      </c>
      <c r="D40" s="380"/>
      <c r="E40" s="379" t="s">
        <v>442</v>
      </c>
      <c r="F40" s="380"/>
    </row>
    <row r="41" spans="2:6" ht="16.5" customHeight="1">
      <c r="B41" s="63"/>
      <c r="C41" s="379"/>
      <c r="D41" s="380"/>
      <c r="E41" s="379"/>
      <c r="F41" s="380"/>
    </row>
    <row r="42" spans="2:6" ht="16.5" customHeight="1">
      <c r="B42" s="63"/>
      <c r="C42" s="379"/>
      <c r="D42" s="380"/>
      <c r="E42" s="379"/>
      <c r="F42" s="380"/>
    </row>
    <row r="43" spans="2:6" ht="16.5" customHeight="1">
      <c r="B43" s="63"/>
      <c r="C43" s="379"/>
      <c r="D43" s="380"/>
      <c r="E43" s="379"/>
      <c r="F43" s="380"/>
    </row>
    <row r="44" spans="2:6" ht="16.5" customHeight="1">
      <c r="B44" s="64"/>
      <c r="C44" s="381"/>
      <c r="D44" s="382"/>
      <c r="E44" s="381"/>
      <c r="F44" s="382"/>
    </row>
  </sheetData>
  <sheetProtection/>
  <mergeCells count="28">
    <mergeCell ref="E40:F44"/>
    <mergeCell ref="C40:D44"/>
    <mergeCell ref="C27:D32"/>
    <mergeCell ref="E27:F32"/>
    <mergeCell ref="B22:B23"/>
    <mergeCell ref="C22:E23"/>
    <mergeCell ref="F22:F23"/>
    <mergeCell ref="C26:D26"/>
    <mergeCell ref="E26:F26"/>
    <mergeCell ref="E33:F39"/>
    <mergeCell ref="C21:F21"/>
    <mergeCell ref="B6:B9"/>
    <mergeCell ref="B18:B20"/>
    <mergeCell ref="C33:D39"/>
    <mergeCell ref="B4:F5"/>
    <mergeCell ref="L6:M6"/>
    <mergeCell ref="C16:F16"/>
    <mergeCell ref="J6:K6"/>
    <mergeCell ref="D6:F6"/>
    <mergeCell ref="D7:F7"/>
    <mergeCell ref="E3:I3"/>
    <mergeCell ref="B11:B15"/>
    <mergeCell ref="C17:F17"/>
    <mergeCell ref="D18:F18"/>
    <mergeCell ref="D19:F19"/>
    <mergeCell ref="D20:F20"/>
    <mergeCell ref="D8:F8"/>
    <mergeCell ref="D9:F9"/>
  </mergeCells>
  <conditionalFormatting sqref="C16:F16">
    <cfRule type="expression" priority="3" dxfId="0" stopIfTrue="1">
      <formula>$C$16=""</formula>
    </cfRule>
  </conditionalFormatting>
  <conditionalFormatting sqref="C17:F17">
    <cfRule type="expression" priority="2" dxfId="0" stopIfTrue="1">
      <formula>$C$17=""</formula>
    </cfRule>
  </conditionalFormatting>
  <conditionalFormatting sqref="C21:F21">
    <cfRule type="expression" priority="1" dxfId="0" stopIfTrue="1">
      <formula>$C$21=""</formula>
    </cfRule>
  </conditionalFormatting>
  <dataValidations count="1">
    <dataValidation allowBlank="1" showInputMessage="1" showErrorMessage="1" imeMode="off" sqref="C16:F17"/>
  </dataValidations>
  <hyperlinks>
    <hyperlink ref="E2" location="個人情報入力!B8" display="個人情報入力"/>
    <hyperlink ref="D2" location="所属情報入力!I8" display="所属情報入力"/>
    <hyperlink ref="C2" location="個人情報保護方針!E2" display="個人情報保護方針"/>
    <hyperlink ref="B2" location="ご登録の流れ!B2" display="ご登録の流れ"/>
  </hyperlink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&amp;C&amp;P / &amp;N ページ</oddFooter>
  </headerFooter>
  <legacyDrawing r:id="rId1"/>
</worksheet>
</file>

<file path=xl/worksheets/sheet6.xml><?xml version="1.0" encoding="utf-8"?>
<worksheet xmlns="http://schemas.openxmlformats.org/spreadsheetml/2006/main" xmlns:r="http://schemas.openxmlformats.org/officeDocument/2006/relationships">
  <sheetPr codeName="Sheet1"/>
  <dimension ref="A2:H49"/>
  <sheetViews>
    <sheetView zoomScalePageLayoutView="0" workbookViewId="0" topLeftCell="A1">
      <selection activeCell="A1" sqref="A1"/>
    </sheetView>
  </sheetViews>
  <sheetFormatPr defaultColWidth="9.140625" defaultRowHeight="15"/>
  <cols>
    <col min="2" max="2" width="9.00390625" style="243" customWidth="1"/>
    <col min="3" max="3" width="4.8515625" style="0" customWidth="1"/>
    <col min="6" max="6" width="5.8515625" style="0" customWidth="1"/>
    <col min="7" max="7" width="10.00390625" style="0" customWidth="1"/>
  </cols>
  <sheetData>
    <row r="2" spans="1:8" ht="13.5">
      <c r="A2" s="250" t="s">
        <v>66</v>
      </c>
      <c r="B2" s="251" t="s">
        <v>321</v>
      </c>
      <c r="D2" s="244" t="s">
        <v>369</v>
      </c>
      <c r="E2" s="245">
        <v>1</v>
      </c>
      <c r="G2" s="244" t="s">
        <v>372</v>
      </c>
      <c r="H2" s="245">
        <v>1</v>
      </c>
    </row>
    <row r="3" spans="1:8" ht="13.5">
      <c r="A3" s="35" t="s">
        <v>19</v>
      </c>
      <c r="B3" s="252" t="s">
        <v>322</v>
      </c>
      <c r="D3" s="246" t="s">
        <v>370</v>
      </c>
      <c r="E3" s="247">
        <v>2</v>
      </c>
      <c r="G3" s="246" t="s">
        <v>373</v>
      </c>
      <c r="H3" s="247">
        <v>2</v>
      </c>
    </row>
    <row r="4" spans="1:8" ht="13.5">
      <c r="A4" s="35" t="s">
        <v>20</v>
      </c>
      <c r="B4" s="252" t="s">
        <v>323</v>
      </c>
      <c r="D4" s="248" t="s">
        <v>371</v>
      </c>
      <c r="E4" s="249">
        <v>6</v>
      </c>
      <c r="G4" s="246" t="s">
        <v>374</v>
      </c>
      <c r="H4" s="247">
        <v>3</v>
      </c>
    </row>
    <row r="5" spans="1:8" ht="13.5">
      <c r="A5" s="35" t="s">
        <v>21</v>
      </c>
      <c r="B5" s="252" t="s">
        <v>324</v>
      </c>
      <c r="G5" s="246" t="s">
        <v>375</v>
      </c>
      <c r="H5" s="247">
        <v>4</v>
      </c>
    </row>
    <row r="6" spans="1:8" ht="13.5">
      <c r="A6" s="35" t="s">
        <v>22</v>
      </c>
      <c r="B6" s="252" t="s">
        <v>325</v>
      </c>
      <c r="G6" s="246" t="s">
        <v>376</v>
      </c>
      <c r="H6" s="247">
        <v>5</v>
      </c>
    </row>
    <row r="7" spans="1:8" ht="13.5">
      <c r="A7" s="35" t="s">
        <v>23</v>
      </c>
      <c r="B7" s="252" t="s">
        <v>326</v>
      </c>
      <c r="G7" s="248" t="s">
        <v>377</v>
      </c>
      <c r="H7" s="249">
        <v>6</v>
      </c>
    </row>
    <row r="8" spans="1:2" ht="13.5">
      <c r="A8" s="35" t="s">
        <v>24</v>
      </c>
      <c r="B8" s="252" t="s">
        <v>327</v>
      </c>
    </row>
    <row r="9" spans="1:2" ht="13.5">
      <c r="A9" s="35" t="s">
        <v>25</v>
      </c>
      <c r="B9" s="252" t="s">
        <v>328</v>
      </c>
    </row>
    <row r="10" spans="1:2" ht="13.5">
      <c r="A10" s="35" t="s">
        <v>26</v>
      </c>
      <c r="B10" s="252" t="s">
        <v>329</v>
      </c>
    </row>
    <row r="11" spans="1:2" ht="13.5">
      <c r="A11" s="35" t="s">
        <v>27</v>
      </c>
      <c r="B11" s="252" t="s">
        <v>330</v>
      </c>
    </row>
    <row r="12" spans="1:2" ht="13.5">
      <c r="A12" s="35" t="s">
        <v>28</v>
      </c>
      <c r="B12" s="252" t="s">
        <v>331</v>
      </c>
    </row>
    <row r="13" spans="1:2" ht="13.5">
      <c r="A13" s="35" t="s">
        <v>29</v>
      </c>
      <c r="B13" s="252" t="s">
        <v>332</v>
      </c>
    </row>
    <row r="14" spans="1:2" ht="13.5">
      <c r="A14" s="35" t="s">
        <v>30</v>
      </c>
      <c r="B14" s="252" t="s">
        <v>333</v>
      </c>
    </row>
    <row r="15" spans="1:2" ht="13.5">
      <c r="A15" s="35" t="s">
        <v>31</v>
      </c>
      <c r="B15" s="252" t="s">
        <v>334</v>
      </c>
    </row>
    <row r="16" spans="1:2" ht="13.5">
      <c r="A16" s="35" t="s">
        <v>32</v>
      </c>
      <c r="B16" s="252" t="s">
        <v>335</v>
      </c>
    </row>
    <row r="17" spans="1:2" ht="13.5">
      <c r="A17" s="35" t="s">
        <v>33</v>
      </c>
      <c r="B17" s="252" t="s">
        <v>336</v>
      </c>
    </row>
    <row r="18" spans="1:2" ht="13.5">
      <c r="A18" s="35" t="s">
        <v>34</v>
      </c>
      <c r="B18" s="252" t="s">
        <v>337</v>
      </c>
    </row>
    <row r="19" spans="1:2" ht="13.5">
      <c r="A19" s="35" t="s">
        <v>35</v>
      </c>
      <c r="B19" s="252" t="s">
        <v>338</v>
      </c>
    </row>
    <row r="20" spans="1:2" ht="13.5">
      <c r="A20" s="35" t="s">
        <v>36</v>
      </c>
      <c r="B20" s="252" t="s">
        <v>339</v>
      </c>
    </row>
    <row r="21" spans="1:2" ht="13.5">
      <c r="A21" s="35" t="s">
        <v>37</v>
      </c>
      <c r="B21" s="252" t="s">
        <v>340</v>
      </c>
    </row>
    <row r="22" spans="1:2" ht="13.5">
      <c r="A22" s="35" t="s">
        <v>38</v>
      </c>
      <c r="B22" s="252" t="s">
        <v>341</v>
      </c>
    </row>
    <row r="23" spans="1:2" ht="13.5">
      <c r="A23" s="35" t="s">
        <v>39</v>
      </c>
      <c r="B23" s="252" t="s">
        <v>342</v>
      </c>
    </row>
    <row r="24" spans="1:2" ht="13.5">
      <c r="A24" s="35" t="s">
        <v>40</v>
      </c>
      <c r="B24" s="252" t="s">
        <v>343</v>
      </c>
    </row>
    <row r="25" spans="1:2" ht="13.5">
      <c r="A25" s="35" t="s">
        <v>41</v>
      </c>
      <c r="B25" s="252" t="s">
        <v>344</v>
      </c>
    </row>
    <row r="26" spans="1:2" ht="13.5">
      <c r="A26" s="35" t="s">
        <v>42</v>
      </c>
      <c r="B26" s="252" t="s">
        <v>345</v>
      </c>
    </row>
    <row r="27" spans="1:2" ht="13.5">
      <c r="A27" s="35" t="s">
        <v>43</v>
      </c>
      <c r="B27" s="252" t="s">
        <v>346</v>
      </c>
    </row>
    <row r="28" spans="1:2" ht="13.5">
      <c r="A28" s="35" t="s">
        <v>44</v>
      </c>
      <c r="B28" s="252" t="s">
        <v>347</v>
      </c>
    </row>
    <row r="29" spans="1:2" ht="13.5">
      <c r="A29" s="35" t="s">
        <v>45</v>
      </c>
      <c r="B29" s="252" t="s">
        <v>348</v>
      </c>
    </row>
    <row r="30" spans="1:2" ht="13.5">
      <c r="A30" s="35" t="s">
        <v>46</v>
      </c>
      <c r="B30" s="252" t="s">
        <v>349</v>
      </c>
    </row>
    <row r="31" spans="1:2" ht="13.5">
      <c r="A31" s="35" t="s">
        <v>47</v>
      </c>
      <c r="B31" s="252" t="s">
        <v>350</v>
      </c>
    </row>
    <row r="32" spans="1:2" ht="13.5">
      <c r="A32" s="35" t="s">
        <v>48</v>
      </c>
      <c r="B32" s="252" t="s">
        <v>351</v>
      </c>
    </row>
    <row r="33" spans="1:2" ht="13.5">
      <c r="A33" s="35" t="s">
        <v>49</v>
      </c>
      <c r="B33" s="252" t="s">
        <v>352</v>
      </c>
    </row>
    <row r="34" spans="1:2" ht="13.5">
      <c r="A34" s="35" t="s">
        <v>50</v>
      </c>
      <c r="B34" s="252" t="s">
        <v>353</v>
      </c>
    </row>
    <row r="35" spans="1:2" ht="13.5">
      <c r="A35" s="35" t="s">
        <v>51</v>
      </c>
      <c r="B35" s="252" t="s">
        <v>354</v>
      </c>
    </row>
    <row r="36" spans="1:2" ht="13.5">
      <c r="A36" s="35" t="s">
        <v>52</v>
      </c>
      <c r="B36" s="252" t="s">
        <v>355</v>
      </c>
    </row>
    <row r="37" spans="1:2" ht="13.5">
      <c r="A37" s="35" t="s">
        <v>53</v>
      </c>
      <c r="B37" s="252" t="s">
        <v>356</v>
      </c>
    </row>
    <row r="38" spans="1:2" ht="13.5">
      <c r="A38" s="35" t="s">
        <v>54</v>
      </c>
      <c r="B38" s="252" t="s">
        <v>357</v>
      </c>
    </row>
    <row r="39" spans="1:2" ht="13.5">
      <c r="A39" s="35" t="s">
        <v>55</v>
      </c>
      <c r="B39" s="252" t="s">
        <v>358</v>
      </c>
    </row>
    <row r="40" spans="1:2" ht="13.5">
      <c r="A40" s="35" t="s">
        <v>56</v>
      </c>
      <c r="B40" s="252" t="s">
        <v>359</v>
      </c>
    </row>
    <row r="41" spans="1:2" ht="13.5">
      <c r="A41" s="35" t="s">
        <v>57</v>
      </c>
      <c r="B41" s="252" t="s">
        <v>360</v>
      </c>
    </row>
    <row r="42" spans="1:2" ht="13.5">
      <c r="A42" s="35" t="s">
        <v>58</v>
      </c>
      <c r="B42" s="252" t="s">
        <v>361</v>
      </c>
    </row>
    <row r="43" spans="1:2" ht="13.5">
      <c r="A43" s="35" t="s">
        <v>59</v>
      </c>
      <c r="B43" s="252" t="s">
        <v>362</v>
      </c>
    </row>
    <row r="44" spans="1:2" ht="13.5">
      <c r="A44" s="35" t="s">
        <v>60</v>
      </c>
      <c r="B44" s="252" t="s">
        <v>363</v>
      </c>
    </row>
    <row r="45" spans="1:2" ht="13.5">
      <c r="A45" s="35" t="s">
        <v>61</v>
      </c>
      <c r="B45" s="252" t="s">
        <v>364</v>
      </c>
    </row>
    <row r="46" spans="1:2" ht="13.5">
      <c r="A46" s="35" t="s">
        <v>62</v>
      </c>
      <c r="B46" s="252" t="s">
        <v>365</v>
      </c>
    </row>
    <row r="47" spans="1:2" ht="13.5">
      <c r="A47" s="35" t="s">
        <v>63</v>
      </c>
      <c r="B47" s="252" t="s">
        <v>366</v>
      </c>
    </row>
    <row r="48" spans="1:2" ht="13.5">
      <c r="A48" s="35" t="s">
        <v>64</v>
      </c>
      <c r="B48" s="252" t="s">
        <v>367</v>
      </c>
    </row>
    <row r="49" spans="1:2" ht="13.5">
      <c r="A49" s="253" t="s">
        <v>65</v>
      </c>
      <c r="B49" s="254" t="s">
        <v>368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5">
    <tabColor theme="0" tint="-0.4999699890613556"/>
  </sheetPr>
  <dimension ref="A1:BK4"/>
  <sheetViews>
    <sheetView zoomScalePageLayoutView="0" workbookViewId="0" topLeftCell="A1">
      <selection activeCell="A5" sqref="A5:BK7"/>
    </sheetView>
  </sheetViews>
  <sheetFormatPr defaultColWidth="9.140625" defaultRowHeight="15"/>
  <cols>
    <col min="1" max="9" width="9.00390625" style="213" customWidth="1"/>
    <col min="10" max="10" width="11.57421875" style="264" bestFit="1" customWidth="1"/>
    <col min="11" max="45" width="9.00390625" style="213" customWidth="1"/>
    <col min="46" max="46" width="10.57421875" style="213" customWidth="1"/>
    <col min="47" max="16384" width="9.00390625" style="213" customWidth="1"/>
  </cols>
  <sheetData>
    <row r="1" spans="1:63" s="255" customFormat="1" ht="33.75">
      <c r="A1" s="255" t="s">
        <v>217</v>
      </c>
      <c r="B1" s="255" t="s">
        <v>218</v>
      </c>
      <c r="C1" s="255" t="s">
        <v>219</v>
      </c>
      <c r="D1" s="255" t="s">
        <v>220</v>
      </c>
      <c r="E1" s="255" t="s">
        <v>221</v>
      </c>
      <c r="F1" s="255" t="s">
        <v>222</v>
      </c>
      <c r="G1" s="255" t="s">
        <v>223</v>
      </c>
      <c r="H1" s="255" t="s">
        <v>224</v>
      </c>
      <c r="I1" s="255" t="s">
        <v>225</v>
      </c>
      <c r="J1" s="262" t="s">
        <v>226</v>
      </c>
      <c r="K1" s="255" t="s">
        <v>227</v>
      </c>
      <c r="L1" s="255" t="s">
        <v>228</v>
      </c>
      <c r="M1" s="255" t="s">
        <v>229</v>
      </c>
      <c r="N1" s="255" t="s">
        <v>230</v>
      </c>
      <c r="O1" s="255" t="s">
        <v>231</v>
      </c>
      <c r="P1" s="255" t="s">
        <v>232</v>
      </c>
      <c r="Q1" s="255" t="s">
        <v>233</v>
      </c>
      <c r="R1" s="255" t="s">
        <v>234</v>
      </c>
      <c r="S1" s="255" t="s">
        <v>235</v>
      </c>
      <c r="T1" s="255" t="s">
        <v>236</v>
      </c>
      <c r="U1" s="255" t="s">
        <v>237</v>
      </c>
      <c r="V1" s="255" t="s">
        <v>238</v>
      </c>
      <c r="W1" s="255" t="s">
        <v>239</v>
      </c>
      <c r="X1" s="255" t="s">
        <v>240</v>
      </c>
      <c r="Y1" s="255" t="s">
        <v>241</v>
      </c>
      <c r="Z1" s="255" t="s">
        <v>242</v>
      </c>
      <c r="AA1" s="255" t="s">
        <v>243</v>
      </c>
      <c r="AB1" s="255" t="s">
        <v>244</v>
      </c>
      <c r="AC1" s="255" t="s">
        <v>245</v>
      </c>
      <c r="AD1" s="255" t="s">
        <v>246</v>
      </c>
      <c r="AE1" s="255" t="s">
        <v>247</v>
      </c>
      <c r="AF1" s="255" t="s">
        <v>248</v>
      </c>
      <c r="AG1" s="255" t="s">
        <v>249</v>
      </c>
      <c r="AH1" s="255" t="s">
        <v>250</v>
      </c>
      <c r="AI1" s="255" t="s">
        <v>251</v>
      </c>
      <c r="AJ1" s="255" t="s">
        <v>252</v>
      </c>
      <c r="AK1" s="255" t="s">
        <v>252</v>
      </c>
      <c r="AL1" s="255" t="s">
        <v>252</v>
      </c>
      <c r="AM1" s="255" t="s">
        <v>252</v>
      </c>
      <c r="AN1" s="255" t="s">
        <v>252</v>
      </c>
      <c r="AO1" s="255" t="s">
        <v>252</v>
      </c>
      <c r="AP1" s="255" t="s">
        <v>252</v>
      </c>
      <c r="AQ1" s="255" t="s">
        <v>252</v>
      </c>
      <c r="AR1" s="255" t="s">
        <v>252</v>
      </c>
      <c r="AS1" s="255" t="s">
        <v>252</v>
      </c>
      <c r="AT1" s="255" t="s">
        <v>253</v>
      </c>
      <c r="AU1" s="255" t="s">
        <v>254</v>
      </c>
      <c r="AV1" s="255" t="s">
        <v>255</v>
      </c>
      <c r="AW1" s="255" t="s">
        <v>256</v>
      </c>
      <c r="AX1" s="255" t="s">
        <v>257</v>
      </c>
      <c r="AY1" s="255" t="s">
        <v>258</v>
      </c>
      <c r="AZ1" s="255" t="s">
        <v>259</v>
      </c>
      <c r="BA1" s="255" t="s">
        <v>260</v>
      </c>
      <c r="BB1" s="255" t="s">
        <v>261</v>
      </c>
      <c r="BC1" s="255" t="s">
        <v>262</v>
      </c>
      <c r="BD1" s="255" t="s">
        <v>263</v>
      </c>
      <c r="BE1" s="255" t="s">
        <v>264</v>
      </c>
      <c r="BF1" s="255" t="s">
        <v>265</v>
      </c>
      <c r="BG1" s="255" t="s">
        <v>266</v>
      </c>
      <c r="BH1" s="255" t="s">
        <v>267</v>
      </c>
      <c r="BI1" s="255" t="s">
        <v>268</v>
      </c>
      <c r="BJ1" s="255" t="s">
        <v>433</v>
      </c>
      <c r="BK1" s="255" t="s">
        <v>434</v>
      </c>
    </row>
    <row r="2" spans="1:63" s="255" customFormat="1" ht="33.75">
      <c r="A2" s="255" t="s">
        <v>89</v>
      </c>
      <c r="B2" s="255" t="s">
        <v>269</v>
      </c>
      <c r="C2" s="255" t="s">
        <v>270</v>
      </c>
      <c r="D2" s="255" t="s">
        <v>271</v>
      </c>
      <c r="E2" s="255" t="s">
        <v>272</v>
      </c>
      <c r="F2" s="255" t="s">
        <v>273</v>
      </c>
      <c r="G2" s="255" t="s">
        <v>274</v>
      </c>
      <c r="H2" s="255" t="s">
        <v>275</v>
      </c>
      <c r="I2" s="255" t="s">
        <v>276</v>
      </c>
      <c r="J2" s="262" t="s">
        <v>277</v>
      </c>
      <c r="K2" s="255" t="s">
        <v>278</v>
      </c>
      <c r="L2" s="255" t="s">
        <v>279</v>
      </c>
      <c r="M2" s="255" t="s">
        <v>280</v>
      </c>
      <c r="N2" s="255" t="s">
        <v>281</v>
      </c>
      <c r="O2" s="255" t="s">
        <v>282</v>
      </c>
      <c r="P2" s="255" t="s">
        <v>283</v>
      </c>
      <c r="Q2" s="255" t="s">
        <v>153</v>
      </c>
      <c r="R2" s="255" t="s">
        <v>0</v>
      </c>
      <c r="S2" s="255" t="s">
        <v>154</v>
      </c>
      <c r="T2" s="255" t="s">
        <v>155</v>
      </c>
      <c r="U2" s="255" t="s">
        <v>284</v>
      </c>
      <c r="V2" s="255" t="s">
        <v>285</v>
      </c>
      <c r="W2" s="255" t="s">
        <v>286</v>
      </c>
      <c r="X2" s="255" t="s">
        <v>287</v>
      </c>
      <c r="Y2" s="255" t="s">
        <v>288</v>
      </c>
      <c r="Z2" s="255" t="s">
        <v>289</v>
      </c>
      <c r="AA2" s="255" t="s">
        <v>290</v>
      </c>
      <c r="AB2" s="255" t="s">
        <v>291</v>
      </c>
      <c r="AC2" s="255" t="s">
        <v>292</v>
      </c>
      <c r="AD2" s="255" t="s">
        <v>293</v>
      </c>
      <c r="AE2" s="255" t="s">
        <v>294</v>
      </c>
      <c r="AF2" s="255" t="s">
        <v>295</v>
      </c>
      <c r="AG2" s="255" t="s">
        <v>296</v>
      </c>
      <c r="AH2" s="255" t="s">
        <v>297</v>
      </c>
      <c r="AI2" s="255" t="s">
        <v>298</v>
      </c>
      <c r="AJ2" s="255" t="s">
        <v>157</v>
      </c>
      <c r="AK2" s="255" t="s">
        <v>299</v>
      </c>
      <c r="AL2" s="255" t="s">
        <v>300</v>
      </c>
      <c r="AM2" s="255" t="s">
        <v>301</v>
      </c>
      <c r="AN2" s="255" t="s">
        <v>302</v>
      </c>
      <c r="AO2" s="255" t="s">
        <v>303</v>
      </c>
      <c r="AP2" s="255" t="s">
        <v>304</v>
      </c>
      <c r="AQ2" s="255" t="s">
        <v>305</v>
      </c>
      <c r="AR2" s="255" t="s">
        <v>306</v>
      </c>
      <c r="AS2" s="255" t="s">
        <v>307</v>
      </c>
      <c r="AT2" s="255" t="s">
        <v>308</v>
      </c>
      <c r="AU2" s="255" t="s">
        <v>309</v>
      </c>
      <c r="AV2" s="255" t="s">
        <v>151</v>
      </c>
      <c r="AW2" s="255" t="s">
        <v>2</v>
      </c>
      <c r="AX2" s="255" t="s">
        <v>3</v>
      </c>
      <c r="AY2" s="255" t="s">
        <v>310</v>
      </c>
      <c r="AZ2" s="255" t="s">
        <v>311</v>
      </c>
      <c r="BA2" s="255" t="s">
        <v>312</v>
      </c>
      <c r="BB2" s="255" t="s">
        <v>313</v>
      </c>
      <c r="BC2" s="255" t="s">
        <v>314</v>
      </c>
      <c r="BD2" s="255" t="s">
        <v>315</v>
      </c>
      <c r="BE2" s="255" t="s">
        <v>316</v>
      </c>
      <c r="BF2" s="255" t="s">
        <v>317</v>
      </c>
      <c r="BG2" s="255" t="s">
        <v>318</v>
      </c>
      <c r="BH2" s="255" t="s">
        <v>319</v>
      </c>
      <c r="BI2" s="255" t="s">
        <v>320</v>
      </c>
      <c r="BJ2" s="255" t="s">
        <v>435</v>
      </c>
      <c r="BK2" s="255" t="s">
        <v>410</v>
      </c>
    </row>
    <row r="3" spans="1:50" s="25" customFormat="1" ht="13.5">
      <c r="A3" s="25">
        <f>'所属情報入力'!B3</f>
        <v>0</v>
      </c>
      <c r="J3" s="263"/>
      <c r="Q3" s="25">
        <f>'所属情報入力'!$R$3</f>
      </c>
      <c r="R3" s="25">
        <f>'所属情報入力'!$S$3</f>
      </c>
      <c r="U3" s="25">
        <f>'所属情報入力'!$V$3</f>
      </c>
      <c r="V3" s="25">
        <f>IF('所属情報入力'!$W$3="","",VLOOKUP('所属情報入力'!$W$3,CODE!$A$2:$B$49,2,FALSE))</f>
      </c>
      <c r="W3" s="25">
        <f>'所属情報入力'!$X$3</f>
      </c>
      <c r="X3" s="25">
        <f>'所属情報入力'!$Y$3</f>
      </c>
      <c r="Y3" s="25">
        <f>'所属情報入力'!$Z$3</f>
      </c>
      <c r="Z3" s="25">
        <f>'所属情報入力'!$AA$3</f>
      </c>
      <c r="AA3" s="25">
        <f>'所属情報入力'!$AB$3</f>
      </c>
      <c r="AB3" s="25">
        <f>'所属情報入力'!$AC$3</f>
      </c>
      <c r="AC3" s="25">
        <f>'所属情報入力'!$AD$3</f>
      </c>
      <c r="AD3" s="25">
        <f>'所属情報入力'!$AE$3</f>
      </c>
      <c r="AE3" s="25">
        <f>'所属情報入力'!$AF$3</f>
      </c>
      <c r="AF3" s="25">
        <f>'所属情報入力'!$AG$3</f>
      </c>
      <c r="AG3" s="25">
        <f>'所属情報入力'!$AH$3</f>
      </c>
      <c r="AH3" s="25">
        <f>'所属情報入力'!$AI$3</f>
      </c>
      <c r="AI3" s="25">
        <f>'所属情報入力'!$AJ$3</f>
      </c>
      <c r="AJ3" s="25">
        <f>'所属情報入力'!$AK$3</f>
        <v>0</v>
      </c>
      <c r="AK3" s="25">
        <f>'所属情報入力'!$AL$3</f>
        <v>0</v>
      </c>
      <c r="AL3" s="25">
        <f>'所属情報入力'!$AM$3</f>
        <v>0</v>
      </c>
      <c r="AM3" s="25">
        <f>'所属情報入力'!$AN$3</f>
        <v>0</v>
      </c>
      <c r="AN3" s="25">
        <f>'所属情報入力'!$AO$3</f>
        <v>0</v>
      </c>
      <c r="AO3" s="25">
        <f>'所属情報入力'!$AP$3</f>
        <v>0</v>
      </c>
      <c r="AP3" s="25">
        <f>'所属情報入力'!$AQ$3</f>
        <v>0</v>
      </c>
      <c r="AQ3" s="25">
        <f>'所属情報入力'!$AR$3</f>
        <v>0</v>
      </c>
      <c r="AR3" s="25">
        <f>'所属情報入力'!$AS$3</f>
        <v>0</v>
      </c>
      <c r="AS3" s="25">
        <f>'所属情報入力'!$AT$3</f>
        <v>0</v>
      </c>
      <c r="AT3" s="25">
        <f>'所属情報入力'!$AU$3</f>
      </c>
      <c r="AU3" s="25">
        <f>'所属情報入力'!$AV$3</f>
      </c>
      <c r="AV3" s="25">
        <f>'所属情報入力'!$AW$3</f>
        <v>0</v>
      </c>
      <c r="AW3" s="25">
        <f>'所属情報入力'!$AX$3</f>
        <v>0</v>
      </c>
      <c r="AX3" s="25">
        <f>'所属情報入力'!$AY$3</f>
        <v>0</v>
      </c>
    </row>
    <row r="4" spans="1:63" s="25" customFormat="1" ht="13.5">
      <c r="A4" s="25">
        <f>IF('個人情報入力'!B8="","",VLOOKUP('個人情報入力'!B8,CODE!$D$2:$E$4,2,FALSE))</f>
      </c>
      <c r="B4" s="25">
        <f>IF('個人情報入力'!C8="","",VLOOKUP('個人情報入力'!C8,CODE!$G$2:$H$7,2,FALSE))</f>
      </c>
      <c r="C4" s="25">
        <f>IF('個人情報入力'!D8="","",'個人情報入力'!D8)</f>
      </c>
      <c r="D4" s="25">
        <f>IF('個人情報入力'!E8="","",'個人情報入力'!E8)</f>
      </c>
      <c r="E4" s="25">
        <f>IF('個人情報入力'!H8="","",'個人情報入力'!H8)</f>
      </c>
      <c r="F4" s="25">
        <f>IF('個人情報入力'!I8="","",'個人情報入力'!I8)</f>
      </c>
      <c r="G4" s="25">
        <f>IF('個人情報入力'!J8="","",'個人情報入力'!J8)</f>
      </c>
      <c r="H4" s="25">
        <f>IF('個人情報入力'!K8="","",'個人情報入力'!K8)</f>
      </c>
      <c r="I4" s="25">
        <f>IF('個人情報入力'!L8="","",'個人情報入力'!L8)</f>
      </c>
      <c r="J4" s="263">
        <f>IF('個人情報入力'!M8="","",'個人情報入力'!M8)</f>
      </c>
      <c r="K4" s="25">
        <f>IF('個人情報入力'!N8="","",'個人情報入力'!N8)</f>
      </c>
      <c r="L4" s="25">
        <f>IF('個人情報入力'!O8="","",'個人情報入力'!O8)</f>
      </c>
      <c r="M4" s="25">
        <f>IF('個人情報入力'!P8="","",VLOOKUP('個人情報入力'!P8,CODE!$A$2:$B$49,2,FALSE))</f>
      </c>
      <c r="N4" s="25">
        <f>IF('個人情報入力'!Q8="","",'個人情報入力'!Q8)</f>
      </c>
      <c r="O4" s="25">
        <f>IF('個人情報入力'!R8="","",'個人情報入力'!R8)</f>
      </c>
      <c r="P4" s="25">
        <f>IF('個人情報入力'!S8="","",'個人情報入力'!S8)</f>
      </c>
      <c r="Q4" s="25">
        <f>'所属情報入力'!$R$3</f>
      </c>
      <c r="R4" s="25">
        <f>'所属情報入力'!$S$3</f>
      </c>
      <c r="U4" s="25">
        <f>'所属情報入力'!$V$3</f>
      </c>
      <c r="V4" s="25">
        <f>IF('所属情報入力'!$W$3="","",VLOOKUP('所属情報入力'!$W$3,CODE!$A$2:$B$49,2,FALSE))</f>
      </c>
      <c r="W4" s="25">
        <f>'所属情報入力'!$X$3</f>
      </c>
      <c r="X4" s="25">
        <f>'所属情報入力'!$Y$3</f>
      </c>
      <c r="Y4" s="25">
        <f>'所属情報入力'!$Z$3</f>
      </c>
      <c r="Z4" s="25">
        <f>'所属情報入力'!$AA$3</f>
      </c>
      <c r="AA4" s="25">
        <f>'所属情報入力'!$AB$3</f>
      </c>
      <c r="AB4" s="25">
        <f>'所属情報入力'!$AC$3</f>
      </c>
      <c r="AC4" s="25">
        <f>'所属情報入力'!$AD$3</f>
      </c>
      <c r="AD4" s="25">
        <f>'所属情報入力'!$AE$3</f>
      </c>
      <c r="AE4" s="25">
        <f>'所属情報入力'!$AF$3</f>
      </c>
      <c r="AF4" s="25">
        <f>'所属情報入力'!$AG$3</f>
      </c>
      <c r="AG4" s="25">
        <f>'所属情報入力'!$AH$3</f>
      </c>
      <c r="AH4" s="25">
        <f>'所属情報入力'!$AI$3</f>
      </c>
      <c r="AI4" s="25">
        <f>'所属情報入力'!$AJ$3</f>
      </c>
      <c r="AJ4" s="25">
        <f>MAX('所属情報入力'!$AK$3,'個人情報入力'!T8)</f>
        <v>0</v>
      </c>
      <c r="AK4" s="25">
        <f>'所属情報入力'!$AL$3</f>
        <v>0</v>
      </c>
      <c r="AL4" s="25">
        <f>'所属情報入力'!$AM$3</f>
        <v>0</v>
      </c>
      <c r="AM4" s="25">
        <f>'所属情報入力'!$AN$3</f>
        <v>0</v>
      </c>
      <c r="AN4" s="25">
        <f>'所属情報入力'!$AO$3</f>
        <v>0</v>
      </c>
      <c r="AO4" s="25">
        <f>'所属情報入力'!$AP$3</f>
        <v>0</v>
      </c>
      <c r="AP4" s="25">
        <f>'所属情報入力'!$AQ$3</f>
        <v>0</v>
      </c>
      <c r="AQ4" s="25">
        <f>'所属情報入力'!$AR$3</f>
        <v>0</v>
      </c>
      <c r="AR4" s="25">
        <f>MAX('所属情報入力'!$AS$3,'個人情報入力'!U8,'個人情報入力'!V8,'個人情報入力'!W8)</f>
        <v>0</v>
      </c>
      <c r="AS4" s="25">
        <f>'所属情報入力'!$AT$3</f>
        <v>0</v>
      </c>
      <c r="AT4" s="25">
        <f>TRIM(IF('所属情報入力'!$AU$3&lt;&gt;"",'所属情報入力'!$AU$3,"")&amp;IF('個人情報入力'!U8=1," 日看協","")&amp;IF('個人情報入力'!V8=1," 日精看","")&amp;IF('個人情報入力'!X8&lt;&gt;"","　"&amp;'個人情報入力'!X8,""))</f>
      </c>
      <c r="AU4" s="25">
        <f>IF('所属情報入力'!$S$5=TRUE,'所属情報入力'!$AV$3,"")</f>
      </c>
      <c r="AV4" s="25">
        <f>'個人情報入力'!Z8</f>
        <v>0</v>
      </c>
      <c r="AW4" s="256">
        <f>'個人情報入力'!Y8</f>
        <v>0</v>
      </c>
      <c r="AX4" s="25">
        <f>'所属情報入力'!$AY$3</f>
        <v>0</v>
      </c>
      <c r="BJ4" s="25">
        <f>IF('個人情報入力'!F8="","",'個人情報入力'!F8)</f>
      </c>
      <c r="BK4" s="25">
        <f>IF('個人情報入力'!G8="","",'個人情報入力'!G8)</f>
      </c>
    </row>
  </sheetData>
  <sheetProtection insertRows="0" deleteRow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JAPH</dc:creator>
  <cp:keywords/>
  <dc:description/>
  <cp:lastModifiedBy>konoha</cp:lastModifiedBy>
  <cp:lastPrinted>2017-01-20T01:15:47Z</cp:lastPrinted>
  <dcterms:created xsi:type="dcterms:W3CDTF">2016-06-22T07:07:14Z</dcterms:created>
  <dcterms:modified xsi:type="dcterms:W3CDTF">2023-02-06T05:18:41Z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